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urenbv-my.sharepoint.com/personal/benvial_auren_nl/Documents/Documenten/"/>
    </mc:Choice>
  </mc:AlternateContent>
  <xr:revisionPtr revIDLastSave="0" documentId="8_{7930C4DE-7E57-4BC1-874E-594FC9B42375}" xr6:coauthVersionLast="47" xr6:coauthVersionMax="47" xr10:uidLastSave="{00000000-0000-0000-0000-000000000000}"/>
  <bookViews>
    <workbookView xWindow="38280" yWindow="-240" windowWidth="38640" windowHeight="21240" activeTab="3" xr2:uid="{00000000-000D-0000-FFFF-FFFF00000000}"/>
  </bookViews>
  <sheets>
    <sheet name="Balans en Baten &amp; lasten" sheetId="1" r:id="rId1"/>
    <sheet name="Bankrekeningen 2021" sheetId="2" r:id="rId2"/>
    <sheet name="Bankrekening 2022" sheetId="3" r:id="rId3"/>
    <sheet name="Bankrekening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22" i="1"/>
  <c r="D52" i="1"/>
  <c r="D46" i="1"/>
  <c r="D48" i="1" s="1"/>
  <c r="D37" i="1"/>
  <c r="F22" i="1"/>
  <c r="F37" i="1"/>
  <c r="F46" i="1"/>
  <c r="F48" i="1"/>
  <c r="F52" i="1"/>
  <c r="F57" i="1"/>
  <c r="F62" i="1"/>
  <c r="F68" i="1"/>
  <c r="F72" i="1"/>
  <c r="F74" i="1"/>
  <c r="F75" i="1"/>
  <c r="F77" i="1"/>
  <c r="F86" i="1"/>
  <c r="F87" i="1"/>
  <c r="F88" i="1" s="1"/>
  <c r="K159" i="4"/>
  <c r="E159" i="4"/>
  <c r="G159" i="4"/>
  <c r="S159" i="4"/>
  <c r="Q159" i="4"/>
  <c r="D87" i="1" s="1"/>
  <c r="O159" i="4"/>
  <c r="D62" i="1" s="1"/>
  <c r="M159" i="4"/>
  <c r="D75" i="1" s="1"/>
  <c r="I159" i="4"/>
  <c r="E130" i="3"/>
  <c r="G130" i="3"/>
  <c r="I130" i="3"/>
  <c r="K130" i="3"/>
  <c r="M130" i="3"/>
  <c r="O130" i="3"/>
  <c r="Q130" i="3"/>
  <c r="S130" i="3"/>
  <c r="U130" i="3"/>
  <c r="H86" i="1"/>
  <c r="O107" i="2"/>
  <c r="S107" i="2"/>
  <c r="Q107" i="2"/>
  <c r="H87" i="1" s="1"/>
  <c r="M107" i="2"/>
  <c r="H75" i="1" s="1"/>
  <c r="K107" i="2"/>
  <c r="H61" i="1" s="1"/>
  <c r="I107" i="2"/>
  <c r="H15" i="1"/>
  <c r="H22" i="1" s="1"/>
  <c r="G107" i="2"/>
  <c r="E5" i="2"/>
  <c r="E107" i="2" s="1"/>
  <c r="H52" i="1"/>
  <c r="H46" i="1"/>
  <c r="H48" i="1" s="1"/>
  <c r="H37" i="1"/>
  <c r="D81" i="1" l="1"/>
  <c r="D57" i="1"/>
  <c r="D88" i="1"/>
  <c r="H88" i="1"/>
  <c r="F81" i="1"/>
  <c r="F90" i="1" s="1"/>
  <c r="U159" i="4"/>
  <c r="H81" i="1"/>
  <c r="H57" i="1"/>
  <c r="U107" i="2"/>
  <c r="J88" i="1"/>
  <c r="J104" i="1"/>
  <c r="J98" i="1"/>
  <c r="J81" i="1"/>
  <c r="J52" i="1"/>
  <c r="J46" i="1"/>
  <c r="J48" i="1" s="1"/>
  <c r="J37" i="1"/>
  <c r="J31" i="1"/>
  <c r="J22" i="1"/>
  <c r="D90" i="1" l="1"/>
  <c r="D25" i="1" s="1"/>
  <c r="D31" i="1" s="1"/>
  <c r="D39" i="1" s="1"/>
  <c r="J57" i="1"/>
  <c r="H90" i="1"/>
  <c r="H25" i="1" s="1"/>
  <c r="H31" i="1" s="1"/>
  <c r="H39" i="1" s="1"/>
  <c r="J90" i="1"/>
  <c r="J39" i="1"/>
  <c r="L88" i="1"/>
  <c r="L46" i="1"/>
  <c r="L48" i="1" s="1"/>
  <c r="L22" i="1"/>
  <c r="F25" i="1" l="1"/>
  <c r="F31" i="1" s="1"/>
  <c r="F39" i="1" s="1"/>
  <c r="L31" i="1"/>
  <c r="L104" i="1"/>
  <c r="L98" i="1"/>
  <c r="L81" i="1"/>
  <c r="L52" i="1"/>
  <c r="L57" i="1" s="1"/>
  <c r="L37" i="1"/>
  <c r="L39" i="1" l="1"/>
  <c r="L90" i="1"/>
  <c r="N104" i="1"/>
  <c r="P104" i="1"/>
  <c r="N98" i="1"/>
  <c r="N88" i="1"/>
  <c r="N81" i="1"/>
  <c r="N52" i="1"/>
  <c r="N57" i="1" s="1"/>
  <c r="N37" i="1"/>
  <c r="N31" i="1"/>
  <c r="N22" i="1"/>
  <c r="P22" i="1"/>
  <c r="R22" i="1"/>
  <c r="P31" i="1"/>
  <c r="R31" i="1"/>
  <c r="P37" i="1"/>
  <c r="R37" i="1"/>
  <c r="P52" i="1"/>
  <c r="P57" i="1" s="1"/>
  <c r="R52" i="1"/>
  <c r="R57" i="1" s="1"/>
  <c r="P81" i="1"/>
  <c r="R81" i="1"/>
  <c r="P88" i="1"/>
  <c r="R88" i="1"/>
  <c r="P98" i="1"/>
  <c r="P90" i="1" l="1"/>
  <c r="P39" i="1"/>
  <c r="R39" i="1"/>
  <c r="R90" i="1"/>
  <c r="N39" i="1"/>
  <c r="N90" i="1"/>
  <c r="T87" i="1"/>
  <c r="T88" i="1" l="1"/>
  <c r="T81" i="1"/>
  <c r="T52" i="1"/>
  <c r="T57" i="1" s="1"/>
  <c r="T37" i="1"/>
  <c r="T31" i="1"/>
  <c r="T22" i="1"/>
  <c r="T90" i="1" l="1"/>
  <c r="T39" i="1"/>
  <c r="X88" i="1" l="1"/>
  <c r="V88" i="1"/>
  <c r="X81" i="1"/>
  <c r="V81" i="1"/>
  <c r="X52" i="1"/>
  <c r="X57" i="1" s="1"/>
  <c r="V52" i="1"/>
  <c r="V57" i="1" s="1"/>
  <c r="X37" i="1"/>
  <c r="V37" i="1"/>
  <c r="X31" i="1"/>
  <c r="V31" i="1"/>
  <c r="X22" i="1"/>
  <c r="V22" i="1"/>
  <c r="V90" i="1" l="1"/>
  <c r="V39" i="1"/>
  <c r="X39" i="1"/>
  <c r="X90" i="1"/>
</calcChain>
</file>

<file path=xl/sharedStrings.xml><?xml version="1.0" encoding="utf-8"?>
<sst xmlns="http://schemas.openxmlformats.org/spreadsheetml/2006/main" count="502" uniqueCount="307">
  <si>
    <t>Stichting Steunfonds de Lichtenberg / Nijenstede</t>
  </si>
  <si>
    <t xml:space="preserve">Balans per </t>
  </si>
  <si>
    <t>Bezittingen</t>
  </si>
  <si>
    <t>€</t>
  </si>
  <si>
    <t>Vorderingen</t>
  </si>
  <si>
    <t>Liquide middelen</t>
  </si>
  <si>
    <t>ABN AMRO Bank, lopende rekening</t>
  </si>
  <si>
    <t>ABN AMRO Bank, deposito rekening</t>
  </si>
  <si>
    <t>Eigen Vermogen</t>
  </si>
  <si>
    <t>Continuiteitsreserve</t>
  </si>
  <si>
    <t>Schulden</t>
  </si>
  <si>
    <t>Toegezegde projecten</t>
  </si>
  <si>
    <t>Beweging 3.0</t>
  </si>
  <si>
    <t>Totaal</t>
  </si>
  <si>
    <t>Staat van baten en lasten</t>
  </si>
  <si>
    <t>Giften en donaties</t>
  </si>
  <si>
    <t>Verschil afrekening Bewging 3.0</t>
  </si>
  <si>
    <t>Dierenweide</t>
  </si>
  <si>
    <t>Bewegingstrainer</t>
  </si>
  <si>
    <t>Totaal Baten</t>
  </si>
  <si>
    <t>Kleine projecten afdelingen</t>
  </si>
  <si>
    <t>Muziek in huis</t>
  </si>
  <si>
    <t>Pastorale commissie</t>
  </si>
  <si>
    <t>Foto behang</t>
  </si>
  <si>
    <t>Piano</t>
  </si>
  <si>
    <t>Projecten</t>
  </si>
  <si>
    <t>Kantoorkosten</t>
  </si>
  <si>
    <t>Rentebaten en bankkosten</t>
  </si>
  <si>
    <t>Saldo</t>
  </si>
  <si>
    <t>Muziek in Huis</t>
  </si>
  <si>
    <t>Tuinmeubilair</t>
  </si>
  <si>
    <t>Verduisteringsgordijnen</t>
  </si>
  <si>
    <t>Bubbelbuis</t>
  </si>
  <si>
    <t>Kerstbomen</t>
  </si>
  <si>
    <t>Krant</t>
  </si>
  <si>
    <t>Thera Vital</t>
  </si>
  <si>
    <t>Projector</t>
  </si>
  <si>
    <t>Tafeltennistafel</t>
  </si>
  <si>
    <t>De Bestemmingsreserve bestaat uit :</t>
  </si>
  <si>
    <t>Tuinmeubels</t>
  </si>
  <si>
    <t>De  toegezegde projecten bestaan uit</t>
  </si>
  <si>
    <t>Bestemmingsreserve crowdfunding</t>
  </si>
  <si>
    <t>Bestemmingsreserve dierenweide</t>
  </si>
  <si>
    <t>Uitje bewoners</t>
  </si>
  <si>
    <t>Bestemmingsreserve gordijnen</t>
  </si>
  <si>
    <t>Kerk, = afgehandeld</t>
  </si>
  <si>
    <t>Kerst, naar continuiteitsreserve</t>
  </si>
  <si>
    <t>Qwiek up</t>
  </si>
  <si>
    <t>Terug te vragen Dividendbelasting</t>
  </si>
  <si>
    <t>ABN AMRO Bank, vermogens rekening</t>
  </si>
  <si>
    <t>ABN AMRO Bank, bestuurs rekening</t>
  </si>
  <si>
    <t>Roparco</t>
  </si>
  <si>
    <t>Beleggingen</t>
  </si>
  <si>
    <t>ABN Amrobank</t>
  </si>
  <si>
    <t>Robeco</t>
  </si>
  <si>
    <t>Bestemmingsreserve kapelfonds</t>
  </si>
  <si>
    <t>Bestemmingsreserve schenkingsfonds</t>
  </si>
  <si>
    <t>Bestuurskosten</t>
  </si>
  <si>
    <t>Koersresultaten</t>
  </si>
  <si>
    <t>Dividenden</t>
  </si>
  <si>
    <t>Vermogensbeheer ABN</t>
  </si>
  <si>
    <t>ABN AMRO Bank, beleggingsrekening</t>
  </si>
  <si>
    <t>Fietslabyrint</t>
  </si>
  <si>
    <t>TV etc</t>
  </si>
  <si>
    <t>Zomerprogramma/bewoners wensen</t>
  </si>
  <si>
    <t>Datum</t>
  </si>
  <si>
    <t>Omschrijving</t>
  </si>
  <si>
    <t>In</t>
  </si>
  <si>
    <t>Uit</t>
  </si>
  <si>
    <t>Abn bankkosten</t>
  </si>
  <si>
    <t>AD abonnement</t>
  </si>
  <si>
    <t>Spel+ 16/17/18-2020</t>
  </si>
  <si>
    <t>Qwiek 06-2021</t>
  </si>
  <si>
    <t>Bol.com</t>
  </si>
  <si>
    <t>Dementie winkel</t>
  </si>
  <si>
    <t>Ikea 01-2021</t>
  </si>
  <si>
    <t>Telegraaf abonnement</t>
  </si>
  <si>
    <t>Doornbosch 12-2021</t>
  </si>
  <si>
    <t>Van 017</t>
  </si>
  <si>
    <t>Bloemsierkunst Ilona</t>
  </si>
  <si>
    <t>Beweging 3.0 3-2021</t>
  </si>
  <si>
    <t>Beweging 3.0 Netflix 10-2021</t>
  </si>
  <si>
    <t>Van 480</t>
  </si>
  <si>
    <t>De Houtwagen</t>
  </si>
  <si>
    <t xml:space="preserve">Spel+ </t>
  </si>
  <si>
    <t>Overstock Garden</t>
  </si>
  <si>
    <t>N. Bossaert 17-2021</t>
  </si>
  <si>
    <t>W.J.C.M. Appels 14-2021</t>
  </si>
  <si>
    <t>St. Geheugenvenster 02-2021</t>
  </si>
  <si>
    <t>Spel+</t>
  </si>
  <si>
    <t xml:space="preserve">Klarna Bank </t>
  </si>
  <si>
    <t>Ten Hoven</t>
  </si>
  <si>
    <t>Kees Smit</t>
  </si>
  <si>
    <t>Mollie payment</t>
  </si>
  <si>
    <t>St. Geheugenvenster 27-2021</t>
  </si>
  <si>
    <t>E. van Nijhuis 29-2021</t>
  </si>
  <si>
    <t>Beweging 3.0 7-2021</t>
  </si>
  <si>
    <t>Beweging 3.0 26-2021</t>
  </si>
  <si>
    <t>Nenko 30-2021</t>
  </si>
  <si>
    <t>E. van Nijhuis 48-2021</t>
  </si>
  <si>
    <t>Radiowinkel 56-2021</t>
  </si>
  <si>
    <t>Braintrainer</t>
  </si>
  <si>
    <t>De Groene Loods 18-2021</t>
  </si>
  <si>
    <t>Barry Emonds</t>
  </si>
  <si>
    <t>KvK</t>
  </si>
  <si>
    <t>Sophie v Capellen 32-2021</t>
  </si>
  <si>
    <t>Tuinadvies</t>
  </si>
  <si>
    <t>Buckaroo 50-2021</t>
  </si>
  <si>
    <t>Barry Emonds 43-2021</t>
  </si>
  <si>
    <t>Sophie v Capellen 53-2021</t>
  </si>
  <si>
    <t>Beweging 3.0 51-2021</t>
  </si>
  <si>
    <t>Beweging 3.0 38-2021</t>
  </si>
  <si>
    <t>Kok Catering 58-2021</t>
  </si>
  <si>
    <t>Multifactory</t>
  </si>
  <si>
    <t>Beweging 3.0 28-2021</t>
  </si>
  <si>
    <t>Beweging 3.0 49-2021</t>
  </si>
  <si>
    <t>Eindsaldo</t>
  </si>
  <si>
    <t>Kruispost</t>
  </si>
  <si>
    <t>Proecten</t>
  </si>
  <si>
    <t xml:space="preserve">Telegraaf </t>
  </si>
  <si>
    <t>AD</t>
  </si>
  <si>
    <t>Bankkosten</t>
  </si>
  <si>
    <t>Overig</t>
  </si>
  <si>
    <t>Arcordeon 53-2022</t>
  </si>
  <si>
    <t xml:space="preserve">Volkskrant </t>
  </si>
  <si>
    <t>80-2022</t>
  </si>
  <si>
    <t>Boekenkar 80-2022</t>
  </si>
  <si>
    <t>Intratuin 85-2022</t>
  </si>
  <si>
    <t>Diner 67-2022</t>
  </si>
  <si>
    <t>Kunstbloemen 64-2022</t>
  </si>
  <si>
    <t>Muziekinstrumenten 58-2022</t>
  </si>
  <si>
    <t>Driewieler uitkijk 42-2022</t>
  </si>
  <si>
    <t>Tijdschriften 63-2022</t>
  </si>
  <si>
    <t>Flex trans</t>
  </si>
  <si>
    <t>Project 48-2022</t>
  </si>
  <si>
    <t>Project 07-2022</t>
  </si>
  <si>
    <t>50-2022</t>
  </si>
  <si>
    <t>71-2022</t>
  </si>
  <si>
    <t>Muziek therapie</t>
  </si>
  <si>
    <t>Voelkussen 88-2022</t>
  </si>
  <si>
    <t>Spelplus 84-2022</t>
  </si>
  <si>
    <t>88-2022</t>
  </si>
  <si>
    <t>Amicitia 64-2022</t>
  </si>
  <si>
    <t>Lampen en bloemen</t>
  </si>
  <si>
    <t>Dierenpark 45-2022</t>
  </si>
  <si>
    <t>Snoezelstoel 01-2020</t>
  </si>
  <si>
    <t>Juke-Box 87-2022</t>
  </si>
  <si>
    <t>Acordeonmuziek 53-2022</t>
  </si>
  <si>
    <t>Dierenpark 54-2022</t>
  </si>
  <si>
    <t>47-2022</t>
  </si>
  <si>
    <t>51-2022</t>
  </si>
  <si>
    <t>44-45-46 2022</t>
  </si>
  <si>
    <t xml:space="preserve">Bloembakken etc </t>
  </si>
  <si>
    <t>Zomerprogramma</t>
  </si>
  <si>
    <t>Netflix 42-2022</t>
  </si>
  <si>
    <t>Intratuin 38-2022</t>
  </si>
  <si>
    <t>Vervoer naar Dierenpark</t>
  </si>
  <si>
    <t>Italiaanse avond</t>
  </si>
  <si>
    <t>Tuinmeubels 57-2022</t>
  </si>
  <si>
    <t>Sjoelbak</t>
  </si>
  <si>
    <t>Braintriner 35-2022</t>
  </si>
  <si>
    <t>Qwiek 37-2022</t>
  </si>
  <si>
    <t>Betaalsite Multipay</t>
  </si>
  <si>
    <t>Radio remember 38-2022</t>
  </si>
  <si>
    <t xml:space="preserve">Overstock Gardens </t>
  </si>
  <si>
    <t>Geraniums</t>
  </si>
  <si>
    <t>MP3 spelers 02-2022</t>
  </si>
  <si>
    <t xml:space="preserve">Dementiewinkel   </t>
  </si>
  <si>
    <t>Illi EVG 08-2022</t>
  </si>
  <si>
    <t>Bluetooth box EVT 10-2022</t>
  </si>
  <si>
    <t>24-2022</t>
  </si>
  <si>
    <t>Familienet 26-2022</t>
  </si>
  <si>
    <t>18 en 22 2022</t>
  </si>
  <si>
    <t>33-2022</t>
  </si>
  <si>
    <t>CD speler 12-2022</t>
  </si>
  <si>
    <t>Radio drieenhuizen 20-2022</t>
  </si>
  <si>
    <t>25-2022</t>
  </si>
  <si>
    <t>Barry Emons dubbele betaling</t>
  </si>
  <si>
    <t>Qwiek 11-2022</t>
  </si>
  <si>
    <t>Radio remember 32-2022</t>
  </si>
  <si>
    <t>ABN 953 opheffen</t>
  </si>
  <si>
    <t>Sport &amp; Games 19-2022</t>
  </si>
  <si>
    <t>30-2022</t>
  </si>
  <si>
    <t>29-2022</t>
  </si>
  <si>
    <t>14-2022</t>
  </si>
  <si>
    <t>Qwiek 29-2022</t>
  </si>
  <si>
    <t>Goossens Klok-Haard-Kast 4-2022</t>
  </si>
  <si>
    <t>Qwiek 15-2022</t>
  </si>
  <si>
    <t>Dementiewinkel 6-2022 Activiteitenplank</t>
  </si>
  <si>
    <t>Airfreijer 5-2022</t>
  </si>
  <si>
    <t>Dementie winkel 3-2022 Muziekbeer</t>
  </si>
  <si>
    <t>2019-20 Tuinmeubels</t>
  </si>
  <si>
    <t>47-2020 Fietslabyrint</t>
  </si>
  <si>
    <t>58-2021 Draaiorgel</t>
  </si>
  <si>
    <t>44-2021 Chinees eten</t>
  </si>
  <si>
    <t>Kerst Poffertjeskraam</t>
  </si>
  <si>
    <t>14-2021 planten</t>
  </si>
  <si>
    <t>Donatie</t>
  </si>
  <si>
    <t>Snoezelstoel</t>
  </si>
  <si>
    <t>2022-44 Kaarsen de Stier</t>
  </si>
  <si>
    <t>2022-61 Visschaal</t>
  </si>
  <si>
    <t>2022-79 Kameraexpress</t>
  </si>
  <si>
    <t>2022-82 Coolblue</t>
  </si>
  <si>
    <t>2022-44 Chinees</t>
  </si>
  <si>
    <t>2022-78 Spelplus</t>
  </si>
  <si>
    <t>2022-55 Spelplus</t>
  </si>
  <si>
    <t>2022-73 Fotocamera Schoonderbeek</t>
  </si>
  <si>
    <t>Website</t>
  </si>
  <si>
    <t xml:space="preserve"> 7-2-2023</t>
  </si>
  <si>
    <t>2022-76 Duwondersteuning</t>
  </si>
  <si>
    <t>BTW Spelplus</t>
  </si>
  <si>
    <t>2022-60 Pannenkoekeneten</t>
  </si>
  <si>
    <t>2022-42 Museumkaarten</t>
  </si>
  <si>
    <t>2023-15 Dementiewinkel</t>
  </si>
  <si>
    <t>2023-25 Sarkow</t>
  </si>
  <si>
    <t>2023-02 servies</t>
  </si>
  <si>
    <t>2022-74 Diva Dichtbij</t>
  </si>
  <si>
    <t>2022-72 Beweging 3,0</t>
  </si>
  <si>
    <t>Kadokaarten</t>
  </si>
  <si>
    <t>Aankleding woongroep mondriaan</t>
  </si>
  <si>
    <t>2023-20</t>
  </si>
  <si>
    <t>2023-09 Bloemen</t>
  </si>
  <si>
    <t>2023-04 Tafeltennis</t>
  </si>
  <si>
    <t>2023-18 airfreyer</t>
  </si>
  <si>
    <t>2023-10 Paasbrunch</t>
  </si>
  <si>
    <t>2023-23 Bol.com</t>
  </si>
  <si>
    <t>Brons optredens</t>
  </si>
  <si>
    <t>van 017</t>
  </si>
  <si>
    <t>2023-37 Brons optredens</t>
  </si>
  <si>
    <t>2023-34 Dolce muziektherapie</t>
  </si>
  <si>
    <t>2022-70 Gedenkkastje</t>
  </si>
  <si>
    <t>2023-01 Amersflora</t>
  </si>
  <si>
    <t>2023-39 Spelplus</t>
  </si>
  <si>
    <t>Donatie tovertafel</t>
  </si>
  <si>
    <t>2023-45 Dierenpark</t>
  </si>
  <si>
    <t>2023-46 Dementiewinkel</t>
  </si>
  <si>
    <t>2023-32 Indah</t>
  </si>
  <si>
    <t>2023-5 Massage</t>
  </si>
  <si>
    <t>2023-36 Bloemen</t>
  </si>
  <si>
    <t>Garden BV</t>
  </si>
  <si>
    <t>2023-47 Somnox</t>
  </si>
  <si>
    <t>2023-6 Diva Dichterbij</t>
  </si>
  <si>
    <t>2023-13 I say Music</t>
  </si>
  <si>
    <t>2023-19 Beweging 3,0</t>
  </si>
  <si>
    <t>2023-51+50</t>
  </si>
  <si>
    <t>2023-49+57 Spelplus</t>
  </si>
  <si>
    <t>2023-51 Youpri</t>
  </si>
  <si>
    <t>2023-06 Sprang Chinees</t>
  </si>
  <si>
    <t>2023-11 BBQ</t>
  </si>
  <si>
    <t>2022-69 Potgrond-Bolderkar</t>
  </si>
  <si>
    <t>Van 480/573</t>
  </si>
  <si>
    <t>2021-48 Gelukkig ouder worden</t>
  </si>
  <si>
    <t xml:space="preserve">Dierenpark </t>
  </si>
  <si>
    <t>2023-61 Zwiers</t>
  </si>
  <si>
    <t>2023-40 Pro plus</t>
  </si>
  <si>
    <t>2023-59 Zomerprogramma</t>
  </si>
  <si>
    <t>2023-59 Inpanema</t>
  </si>
  <si>
    <t>2023-12 Museum</t>
  </si>
  <si>
    <t>2022-90 Kokcatering</t>
  </si>
  <si>
    <t>2023-42 Kokcatering feest</t>
  </si>
  <si>
    <t>2023-62 Dierenpark</t>
  </si>
  <si>
    <t>2023-72/75/81/84</t>
  </si>
  <si>
    <t>2023-39 chinees</t>
  </si>
  <si>
    <t>2023-36 High tea</t>
  </si>
  <si>
    <t>2023-33 Optredens</t>
  </si>
  <si>
    <t>Kokcatering</t>
  </si>
  <si>
    <t>2022-75 Beweging 3,0</t>
  </si>
  <si>
    <t>2023-12 Oude ambachten</t>
  </si>
  <si>
    <t>Dierentuin</t>
  </si>
  <si>
    <t>2023-43 Beweging 3,0</t>
  </si>
  <si>
    <t>2023-85 Gelukkig ouder worden</t>
  </si>
  <si>
    <t>2023-85 Beweging 3,0</t>
  </si>
  <si>
    <t>2023-97 Dementiewinkel</t>
  </si>
  <si>
    <t>2023-65 Bewging 3,0</t>
  </si>
  <si>
    <t>2023-35 Bloembakken</t>
  </si>
  <si>
    <t>2023-05 Beweging 3,0</t>
  </si>
  <si>
    <t>2023-5 Beweging 3,0</t>
  </si>
  <si>
    <t>2023-26 Radiowinkel</t>
  </si>
  <si>
    <t xml:space="preserve">2023-71 Beweging 3,0 </t>
  </si>
  <si>
    <t>2023-83 Thereca</t>
  </si>
  <si>
    <t>2023-90 Diva Dichtbij</t>
  </si>
  <si>
    <t>2023-89 Beweging 3,0</t>
  </si>
  <si>
    <t>KvK Lei</t>
  </si>
  <si>
    <t>2023-61 Amerflora</t>
  </si>
  <si>
    <t>2023-73 Dekschalen</t>
  </si>
  <si>
    <t>2023-97 Radio-cd</t>
  </si>
  <si>
    <t>2023-95 SaaBluu</t>
  </si>
  <si>
    <t>2023-92 Dementiewinkel</t>
  </si>
  <si>
    <t>2023-87 Circus</t>
  </si>
  <si>
    <t>2023-96 Masages</t>
  </si>
  <si>
    <t>2023-86 Biljarttafel</t>
  </si>
  <si>
    <t>2023-76 Kabouterhut</t>
  </si>
  <si>
    <t>2023-91 Kokcatering</t>
  </si>
  <si>
    <t>Donatie braintrainer</t>
  </si>
  <si>
    <t>Muziek</t>
  </si>
  <si>
    <t xml:space="preserve">Website </t>
  </si>
  <si>
    <t>Kruispost 480</t>
  </si>
  <si>
    <t>Bol.com : Brooddozen</t>
  </si>
  <si>
    <t>Moestuinbakken</t>
  </si>
  <si>
    <t>77-78-72-81-84 &amp; div. kleine uitgaven</t>
  </si>
  <si>
    <t>2023-81 Kunstplanten</t>
  </si>
  <si>
    <t>2023-95 Poffertjepan</t>
  </si>
  <si>
    <t>2023-93 Juke-box</t>
  </si>
  <si>
    <t>2023-24 TV Coolblue</t>
  </si>
  <si>
    <t>2023-18-16-17-20-22-24</t>
  </si>
  <si>
    <t>2023-49-50-51-52-54-56-57</t>
  </si>
  <si>
    <t>2023-41-36 brooddozen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</si>
</sst>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1" xfId="0" applyNumberFormat="1" applyFont="1" applyBorder="1" applyAlignment="1">
      <alignment horizontal="center"/>
    </xf>
    <xf numFmtId="4" fontId="0" fillId="0" borderId="0" xfId="0" applyNumberFormat="1"/>
    <xf numFmtId="4" fontId="0" fillId="0" borderId="2" xfId="0" applyNumberFormat="1" applyBorder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/>
    <xf numFmtId="44" fontId="0" fillId="0" borderId="2" xfId="0" applyNumberForma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2" fontId="0" fillId="0" borderId="0" xfId="0" applyNumberFormat="1"/>
    <xf numFmtId="17" fontId="0" fillId="0" borderId="0" xfId="0" applyNumberFormat="1" applyAlignment="1">
      <alignment horizontal="left"/>
    </xf>
    <xf numFmtId="17" fontId="0" fillId="0" borderId="0" xfId="0" applyNumberFormat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5"/>
  <sheetViews>
    <sheetView topLeftCell="A69" workbookViewId="0">
      <selection activeCell="D62" sqref="D62"/>
    </sheetView>
  </sheetViews>
  <sheetFormatPr defaultRowHeight="15" x14ac:dyDescent="0.25"/>
  <cols>
    <col min="2" max="3" width="25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  <col min="15" max="15" width="3.7109375" customWidth="1"/>
    <col min="16" max="16" width="15.7109375" customWidth="1"/>
    <col min="17" max="17" width="3.7109375" customWidth="1"/>
    <col min="18" max="18" width="15.7109375" customWidth="1"/>
    <col min="19" max="19" width="3.7109375" customWidth="1"/>
    <col min="20" max="20" width="15.7109375" customWidth="1"/>
    <col min="21" max="21" width="3.7109375" customWidth="1"/>
    <col min="22" max="22" width="15.7109375" customWidth="1"/>
    <col min="23" max="23" width="3.7109375" customWidth="1"/>
    <col min="24" max="24" width="15.7109375" customWidth="1"/>
    <col min="25" max="25" width="3.7109375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24" ht="15.75" thickBot="1" x14ac:dyDescent="0.3">
      <c r="A3" s="1" t="s">
        <v>1</v>
      </c>
      <c r="B3" s="1"/>
      <c r="C3" s="1"/>
      <c r="D3" s="2">
        <v>45291</v>
      </c>
      <c r="E3" s="1"/>
      <c r="F3" s="2">
        <v>44926</v>
      </c>
      <c r="G3" s="1"/>
      <c r="H3" s="2">
        <v>44561</v>
      </c>
      <c r="I3" s="1"/>
      <c r="J3" s="2">
        <v>44196</v>
      </c>
      <c r="K3" s="1"/>
      <c r="L3" s="2">
        <v>43830</v>
      </c>
      <c r="N3" s="2">
        <v>43465</v>
      </c>
      <c r="P3" s="2">
        <v>43100</v>
      </c>
      <c r="R3" s="2">
        <v>42735</v>
      </c>
      <c r="T3" s="2">
        <v>42369</v>
      </c>
      <c r="V3" s="2">
        <v>42004</v>
      </c>
      <c r="X3" s="2">
        <v>41639</v>
      </c>
    </row>
    <row r="4" spans="1:24" x14ac:dyDescent="0.25">
      <c r="D4" s="7" t="s">
        <v>3</v>
      </c>
      <c r="F4" s="7" t="s">
        <v>3</v>
      </c>
      <c r="H4" s="7" t="s">
        <v>3</v>
      </c>
      <c r="J4" s="7" t="s">
        <v>3</v>
      </c>
      <c r="L4" s="7" t="s">
        <v>3</v>
      </c>
      <c r="N4" s="7" t="s">
        <v>3</v>
      </c>
      <c r="P4" s="7" t="s">
        <v>3</v>
      </c>
      <c r="R4" s="7" t="s">
        <v>3</v>
      </c>
      <c r="T4" t="s">
        <v>3</v>
      </c>
      <c r="V4" t="s">
        <v>3</v>
      </c>
      <c r="X4" t="s">
        <v>3</v>
      </c>
    </row>
    <row r="5" spans="1:24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7"/>
      <c r="K5" s="1"/>
      <c r="L5" s="7"/>
      <c r="N5" s="7"/>
      <c r="P5" s="7"/>
      <c r="R5" s="7"/>
    </row>
    <row r="6" spans="1:24" x14ac:dyDescent="0.25">
      <c r="A6" s="1"/>
      <c r="B6" s="1"/>
      <c r="C6" s="1"/>
      <c r="D6" s="1"/>
      <c r="E6" s="1"/>
      <c r="F6" s="1"/>
      <c r="G6" s="1"/>
      <c r="H6" s="1"/>
      <c r="I6" s="1"/>
      <c r="J6" s="7"/>
      <c r="K6" s="1"/>
      <c r="L6" s="7"/>
      <c r="N6" s="7"/>
      <c r="P6" s="7"/>
      <c r="R6" s="7"/>
    </row>
    <row r="7" spans="1:24" x14ac:dyDescent="0.25">
      <c r="A7" s="3" t="s">
        <v>52</v>
      </c>
      <c r="B7" s="1"/>
      <c r="C7" s="1"/>
      <c r="D7" s="1"/>
      <c r="E7" s="1"/>
      <c r="F7" s="1"/>
      <c r="G7" s="1"/>
      <c r="H7" s="1"/>
      <c r="I7" s="1"/>
      <c r="J7" s="7"/>
      <c r="K7" s="1"/>
      <c r="L7" s="7"/>
      <c r="N7" s="7"/>
      <c r="P7" s="7"/>
      <c r="R7" s="7"/>
    </row>
    <row r="8" spans="1:24" x14ac:dyDescent="0.25">
      <c r="A8" t="s">
        <v>53</v>
      </c>
      <c r="B8" s="1"/>
      <c r="C8" s="1"/>
      <c r="D8" s="7">
        <v>196780</v>
      </c>
      <c r="E8" s="1"/>
      <c r="F8" s="7">
        <v>208189</v>
      </c>
      <c r="G8" s="1"/>
      <c r="H8" s="7">
        <v>216682</v>
      </c>
      <c r="I8" s="1"/>
      <c r="J8" s="7">
        <v>228578</v>
      </c>
      <c r="K8" s="1"/>
      <c r="L8" s="7">
        <v>186286</v>
      </c>
      <c r="N8" s="7"/>
      <c r="P8" s="7"/>
      <c r="R8" s="7"/>
    </row>
    <row r="9" spans="1:24" x14ac:dyDescent="0.25">
      <c r="A9" t="s">
        <v>54</v>
      </c>
      <c r="B9" s="1"/>
      <c r="C9" s="1"/>
      <c r="D9" s="7">
        <v>0</v>
      </c>
      <c r="E9" s="1"/>
      <c r="F9" s="7">
        <v>0</v>
      </c>
      <c r="G9" s="1"/>
      <c r="H9" s="7">
        <v>0</v>
      </c>
      <c r="I9" s="1"/>
      <c r="J9" s="7">
        <v>0</v>
      </c>
      <c r="K9" s="1"/>
      <c r="L9" s="7">
        <v>64607</v>
      </c>
      <c r="N9" s="7"/>
      <c r="P9" s="7"/>
      <c r="R9" s="7"/>
    </row>
    <row r="10" spans="1:24" x14ac:dyDescent="0.25">
      <c r="A10" s="4"/>
      <c r="B10" s="4"/>
      <c r="C10" s="4"/>
      <c r="D10" s="7"/>
      <c r="E10" s="4"/>
      <c r="F10" s="7"/>
      <c r="G10" s="4"/>
      <c r="H10" s="7"/>
      <c r="I10" s="4"/>
      <c r="J10" s="7"/>
      <c r="K10" s="4"/>
      <c r="L10" s="7"/>
      <c r="N10" s="7"/>
      <c r="P10" s="7"/>
      <c r="R10" s="7"/>
    </row>
    <row r="11" spans="1:24" x14ac:dyDescent="0.25">
      <c r="A11" s="3" t="s">
        <v>4</v>
      </c>
      <c r="B11" s="3"/>
      <c r="C11" s="3"/>
      <c r="D11" s="7"/>
      <c r="E11" s="3"/>
      <c r="F11" s="7"/>
      <c r="G11" s="3"/>
      <c r="H11" s="7"/>
      <c r="I11" s="3"/>
      <c r="J11" s="7"/>
      <c r="K11" s="3"/>
      <c r="L11" s="7"/>
      <c r="N11" s="7"/>
      <c r="P11" s="7"/>
      <c r="R11" s="7"/>
    </row>
    <row r="12" spans="1:24" x14ac:dyDescent="0.25">
      <c r="A12" t="s">
        <v>48</v>
      </c>
      <c r="D12" s="7">
        <v>435</v>
      </c>
      <c r="F12" s="7">
        <v>435</v>
      </c>
      <c r="H12" s="7">
        <v>434</v>
      </c>
      <c r="J12" s="7">
        <v>434</v>
      </c>
      <c r="L12" s="7">
        <v>434</v>
      </c>
      <c r="N12" s="7">
        <v>0</v>
      </c>
      <c r="P12" s="7">
        <v>0</v>
      </c>
      <c r="R12" s="7">
        <v>0</v>
      </c>
      <c r="T12" s="7">
        <v>105</v>
      </c>
      <c r="U12" s="7"/>
      <c r="V12" s="7">
        <v>218</v>
      </c>
      <c r="W12" s="7"/>
      <c r="X12" s="7">
        <v>0</v>
      </c>
    </row>
    <row r="13" spans="1:24" x14ac:dyDescent="0.25">
      <c r="D13" s="7"/>
      <c r="F13" s="7"/>
      <c r="H13" s="7"/>
      <c r="J13" s="7"/>
      <c r="L13" s="7"/>
      <c r="N13" s="7"/>
      <c r="P13" s="7"/>
      <c r="R13" s="7"/>
      <c r="T13" s="7"/>
      <c r="U13" s="7"/>
      <c r="V13" s="7"/>
      <c r="W13" s="7"/>
      <c r="X13" s="7"/>
    </row>
    <row r="14" spans="1:24" x14ac:dyDescent="0.25">
      <c r="A14" s="3" t="s">
        <v>5</v>
      </c>
      <c r="B14" s="3"/>
      <c r="C14" s="3"/>
      <c r="D14" s="7"/>
      <c r="E14" s="3"/>
      <c r="F14" s="7"/>
      <c r="G14" s="3"/>
      <c r="H14" s="7"/>
      <c r="I14" s="3"/>
      <c r="J14" s="7"/>
      <c r="K14" s="3"/>
      <c r="L14" s="7"/>
      <c r="N14" s="7"/>
      <c r="P14" s="7"/>
      <c r="R14" s="7"/>
      <c r="T14" s="7"/>
      <c r="U14" s="7"/>
      <c r="V14" s="7"/>
      <c r="W14" s="7"/>
      <c r="X14" s="7"/>
    </row>
    <row r="15" spans="1:24" x14ac:dyDescent="0.25">
      <c r="A15" t="s">
        <v>50</v>
      </c>
      <c r="B15" s="3"/>
      <c r="C15" s="3"/>
      <c r="D15" s="7">
        <v>4376</v>
      </c>
      <c r="E15" s="3"/>
      <c r="F15" s="7">
        <v>4765</v>
      </c>
      <c r="G15" s="3"/>
      <c r="H15" s="7">
        <f>'Bankrekeningen 2021'!G106</f>
        <v>9505</v>
      </c>
      <c r="I15" s="3"/>
      <c r="J15" s="7">
        <v>6022</v>
      </c>
      <c r="K15" s="3"/>
      <c r="L15" s="7">
        <v>1763</v>
      </c>
      <c r="N15" s="7"/>
      <c r="P15" s="7"/>
      <c r="R15" s="7"/>
      <c r="T15" s="7"/>
      <c r="U15" s="7"/>
      <c r="V15" s="7"/>
      <c r="W15" s="7"/>
      <c r="X15" s="7"/>
    </row>
    <row r="16" spans="1:24" x14ac:dyDescent="0.25">
      <c r="A16" t="s">
        <v>49</v>
      </c>
      <c r="B16" s="3"/>
      <c r="C16" s="3"/>
      <c r="D16" s="7">
        <v>15</v>
      </c>
      <c r="E16" s="3"/>
      <c r="F16" s="7">
        <v>20006</v>
      </c>
      <c r="G16" s="3"/>
      <c r="H16" s="7">
        <v>60001</v>
      </c>
      <c r="I16" s="3"/>
      <c r="J16" s="7">
        <v>75000</v>
      </c>
      <c r="K16" s="3"/>
      <c r="L16" s="7">
        <v>33370</v>
      </c>
      <c r="N16" s="7"/>
      <c r="P16" s="7"/>
      <c r="R16" s="7"/>
      <c r="T16" s="7"/>
      <c r="U16" s="7"/>
      <c r="V16" s="7"/>
      <c r="W16" s="7"/>
      <c r="X16" s="7"/>
    </row>
    <row r="17" spans="1:24" x14ac:dyDescent="0.25">
      <c r="A17" t="s">
        <v>61</v>
      </c>
      <c r="B17" s="3"/>
      <c r="C17" s="3"/>
      <c r="D17" s="7">
        <v>4260</v>
      </c>
      <c r="E17" s="3"/>
      <c r="F17" s="7">
        <v>7377</v>
      </c>
      <c r="G17" s="3"/>
      <c r="H17" s="7">
        <v>33150</v>
      </c>
      <c r="I17" s="3"/>
      <c r="J17" s="7">
        <v>33028</v>
      </c>
      <c r="K17" s="3"/>
      <c r="L17" s="7"/>
      <c r="N17" s="7"/>
      <c r="P17" s="7"/>
      <c r="R17" s="7"/>
      <c r="T17" s="7"/>
      <c r="U17" s="7"/>
      <c r="V17" s="7"/>
      <c r="W17" s="7"/>
      <c r="X17" s="7"/>
    </row>
    <row r="18" spans="1:24" x14ac:dyDescent="0.25">
      <c r="A18" t="s">
        <v>51</v>
      </c>
      <c r="B18" s="3"/>
      <c r="C18" s="3"/>
      <c r="D18" s="7">
        <v>0</v>
      </c>
      <c r="E18" s="3"/>
      <c r="F18" s="7">
        <v>0</v>
      </c>
      <c r="G18" s="3"/>
      <c r="H18" s="7">
        <v>0</v>
      </c>
      <c r="I18" s="3"/>
      <c r="J18" s="7">
        <v>0</v>
      </c>
      <c r="K18" s="3"/>
      <c r="L18" s="7">
        <v>9154</v>
      </c>
      <c r="N18" s="7"/>
      <c r="P18" s="7"/>
      <c r="R18" s="7"/>
      <c r="T18" s="7"/>
      <c r="U18" s="7"/>
      <c r="V18" s="7"/>
      <c r="W18" s="7"/>
      <c r="X18" s="7"/>
    </row>
    <row r="19" spans="1:24" x14ac:dyDescent="0.25">
      <c r="A19" t="s">
        <v>6</v>
      </c>
      <c r="D19" s="7">
        <v>0</v>
      </c>
      <c r="F19" s="7">
        <v>0</v>
      </c>
      <c r="H19" s="7">
        <v>0</v>
      </c>
      <c r="J19" s="7">
        <v>0</v>
      </c>
      <c r="L19" s="7">
        <v>7140</v>
      </c>
      <c r="N19" s="7">
        <v>1604</v>
      </c>
      <c r="P19" s="7">
        <v>961</v>
      </c>
      <c r="R19" s="7">
        <v>3662</v>
      </c>
      <c r="T19" s="7">
        <v>1353</v>
      </c>
      <c r="U19" s="7"/>
      <c r="V19" s="7">
        <v>4207</v>
      </c>
      <c r="W19" s="7"/>
      <c r="X19" s="7">
        <v>7439</v>
      </c>
    </row>
    <row r="20" spans="1:24" x14ac:dyDescent="0.25">
      <c r="A20" t="s">
        <v>7</v>
      </c>
      <c r="D20" s="7">
        <v>0</v>
      </c>
      <c r="F20" s="7">
        <v>0</v>
      </c>
      <c r="H20" s="7">
        <v>0</v>
      </c>
      <c r="J20" s="7">
        <v>0</v>
      </c>
      <c r="L20" s="7">
        <v>55000</v>
      </c>
      <c r="N20" s="7">
        <v>73295</v>
      </c>
      <c r="P20" s="7">
        <v>80000</v>
      </c>
      <c r="R20" s="7">
        <v>90785</v>
      </c>
      <c r="T20" s="7">
        <v>92623</v>
      </c>
      <c r="U20" s="7"/>
      <c r="V20" s="7">
        <v>101893</v>
      </c>
      <c r="W20" s="7"/>
      <c r="X20" s="7">
        <v>100758</v>
      </c>
    </row>
    <row r="21" spans="1:24" x14ac:dyDescent="0.25">
      <c r="D21" s="7"/>
      <c r="F21" s="7"/>
      <c r="H21" s="7"/>
      <c r="J21" s="7"/>
      <c r="L21" s="7"/>
      <c r="N21" s="7"/>
      <c r="P21" s="7"/>
      <c r="R21" s="7"/>
      <c r="T21" s="7"/>
      <c r="U21" s="7"/>
      <c r="V21" s="7"/>
      <c r="W21" s="7"/>
      <c r="X21" s="7"/>
    </row>
    <row r="22" spans="1:24" ht="15.75" thickBot="1" x14ac:dyDescent="0.3">
      <c r="A22" t="s">
        <v>13</v>
      </c>
      <c r="D22" s="8">
        <f>SUM(D8:D21)</f>
        <v>205866</v>
      </c>
      <c r="F22" s="8">
        <f>SUM(F8:F21)</f>
        <v>240772</v>
      </c>
      <c r="H22" s="8">
        <f>SUM(H8:H21)</f>
        <v>319772</v>
      </c>
      <c r="J22" s="8">
        <f>SUM(J8:J21)</f>
        <v>343062</v>
      </c>
      <c r="L22" s="8">
        <f>SUM(L8:L21)</f>
        <v>357754</v>
      </c>
      <c r="N22" s="8">
        <f>SUM(N12:N21)</f>
        <v>74899</v>
      </c>
      <c r="P22" s="8">
        <f>SUM(P12:P21)</f>
        <v>80961</v>
      </c>
      <c r="R22" s="8">
        <f>SUM(R12:R21)</f>
        <v>94447</v>
      </c>
      <c r="T22" s="8">
        <f>SUM(T12:T21)</f>
        <v>94081</v>
      </c>
      <c r="U22" s="7"/>
      <c r="V22" s="8">
        <f>SUM(V12:V21)</f>
        <v>106318</v>
      </c>
      <c r="W22" s="7"/>
      <c r="X22" s="8">
        <f>SUM(X12:X21)</f>
        <v>108197</v>
      </c>
    </row>
    <row r="23" spans="1:24" ht="15.75" thickTop="1" x14ac:dyDescent="0.25">
      <c r="D23" s="7"/>
      <c r="F23" s="7"/>
      <c r="H23" s="7"/>
      <c r="J23" s="7"/>
      <c r="L23" s="7"/>
      <c r="N23" s="7"/>
      <c r="P23" s="7"/>
      <c r="R23" s="7"/>
      <c r="T23" s="7"/>
      <c r="U23" s="7"/>
      <c r="V23" s="7"/>
      <c r="W23" s="7"/>
      <c r="X23" s="7"/>
    </row>
    <row r="24" spans="1:24" x14ac:dyDescent="0.25">
      <c r="A24" s="1" t="s">
        <v>8</v>
      </c>
      <c r="B24" s="1"/>
      <c r="C24" s="1"/>
      <c r="D24" s="7"/>
      <c r="E24" s="1"/>
      <c r="F24" s="7"/>
      <c r="G24" s="1"/>
      <c r="H24" s="7"/>
      <c r="I24" s="1"/>
      <c r="J24" s="7"/>
      <c r="K24" s="1"/>
      <c r="L24" s="7"/>
      <c r="N24" s="7"/>
      <c r="P24" s="7"/>
      <c r="R24" s="7"/>
      <c r="T24" s="7"/>
      <c r="U24" s="7"/>
      <c r="V24" s="7"/>
      <c r="W24" s="7"/>
      <c r="X24" s="7"/>
    </row>
    <row r="25" spans="1:24" x14ac:dyDescent="0.25">
      <c r="A25" t="s">
        <v>9</v>
      </c>
      <c r="D25" s="7">
        <f>F25+D90</f>
        <v>194165.67500000002</v>
      </c>
      <c r="F25" s="7">
        <f>H25+F90</f>
        <v>229071.72500000001</v>
      </c>
      <c r="H25" s="7">
        <f>J25+H90</f>
        <v>308072.38</v>
      </c>
      <c r="J25" s="7">
        <v>331362</v>
      </c>
      <c r="L25" s="7">
        <v>345554</v>
      </c>
      <c r="N25" s="7">
        <v>69812</v>
      </c>
      <c r="P25" s="7">
        <v>73857</v>
      </c>
      <c r="R25" s="7">
        <v>85036</v>
      </c>
      <c r="T25" s="7">
        <v>89060</v>
      </c>
      <c r="U25" s="7"/>
      <c r="V25" s="7">
        <v>87506</v>
      </c>
      <c r="W25" s="7"/>
      <c r="X25" s="7">
        <v>82992</v>
      </c>
    </row>
    <row r="26" spans="1:24" x14ac:dyDescent="0.25">
      <c r="A26" t="s">
        <v>55</v>
      </c>
      <c r="D26" s="7">
        <v>6535</v>
      </c>
      <c r="F26" s="7">
        <v>6535</v>
      </c>
      <c r="H26" s="7">
        <v>6535</v>
      </c>
      <c r="J26" s="7">
        <v>6535</v>
      </c>
      <c r="L26" s="7">
        <v>6535</v>
      </c>
      <c r="N26" s="7"/>
      <c r="P26" s="7"/>
      <c r="R26" s="7"/>
      <c r="T26" s="7"/>
      <c r="U26" s="7"/>
      <c r="V26" s="7"/>
      <c r="W26" s="7"/>
      <c r="X26" s="7"/>
    </row>
    <row r="27" spans="1:24" x14ac:dyDescent="0.25">
      <c r="A27" t="s">
        <v>56</v>
      </c>
      <c r="D27" s="7">
        <v>661</v>
      </c>
      <c r="F27" s="7">
        <v>661</v>
      </c>
      <c r="H27" s="7">
        <v>661</v>
      </c>
      <c r="J27" s="7">
        <v>661</v>
      </c>
      <c r="L27" s="7">
        <v>661</v>
      </c>
      <c r="N27" s="7"/>
      <c r="P27" s="7"/>
      <c r="R27" s="7"/>
      <c r="T27" s="7"/>
      <c r="U27" s="7"/>
      <c r="V27" s="7"/>
      <c r="W27" s="7"/>
      <c r="X27" s="7"/>
    </row>
    <row r="28" spans="1:24" x14ac:dyDescent="0.25">
      <c r="A28" t="s">
        <v>41</v>
      </c>
      <c r="D28" s="7">
        <v>1352</v>
      </c>
      <c r="F28" s="7">
        <v>1352</v>
      </c>
      <c r="H28" s="7">
        <v>1352</v>
      </c>
      <c r="J28" s="7">
        <v>1352</v>
      </c>
      <c r="L28" s="7">
        <v>1352</v>
      </c>
      <c r="N28" s="7">
        <v>1352</v>
      </c>
      <c r="P28" s="7"/>
      <c r="R28" s="7"/>
      <c r="T28" s="7"/>
      <c r="U28" s="7"/>
      <c r="V28" s="7"/>
      <c r="W28" s="7"/>
      <c r="X28" s="7"/>
    </row>
    <row r="29" spans="1:24" x14ac:dyDescent="0.25">
      <c r="A29" t="s">
        <v>42</v>
      </c>
      <c r="D29" s="7">
        <v>355</v>
      </c>
      <c r="F29" s="7">
        <v>355</v>
      </c>
      <c r="H29" s="7">
        <v>355</v>
      </c>
      <c r="J29" s="7">
        <v>355</v>
      </c>
      <c r="L29" s="7">
        <v>855</v>
      </c>
      <c r="N29" s="7">
        <v>938</v>
      </c>
      <c r="P29" s="7"/>
      <c r="R29" s="7"/>
      <c r="T29" s="7"/>
      <c r="U29" s="7"/>
      <c r="V29" s="7"/>
      <c r="W29" s="7"/>
      <c r="X29" s="7"/>
    </row>
    <row r="30" spans="1:24" x14ac:dyDescent="0.25">
      <c r="A30" t="s">
        <v>44</v>
      </c>
      <c r="D30" s="9">
        <v>2797</v>
      </c>
      <c r="F30" s="9">
        <v>2797</v>
      </c>
      <c r="H30" s="9">
        <v>2797</v>
      </c>
      <c r="J30" s="9">
        <v>2797</v>
      </c>
      <c r="L30" s="9">
        <v>2797</v>
      </c>
      <c r="N30" s="9">
        <v>2797</v>
      </c>
      <c r="P30" s="9">
        <v>5334</v>
      </c>
      <c r="R30" s="9">
        <v>5300</v>
      </c>
      <c r="T30" s="9">
        <v>2747</v>
      </c>
      <c r="U30" s="7"/>
      <c r="V30" s="9">
        <v>1712</v>
      </c>
      <c r="W30" s="7"/>
      <c r="X30" s="9">
        <v>1996</v>
      </c>
    </row>
    <row r="31" spans="1:24" x14ac:dyDescent="0.25">
      <c r="D31" s="7">
        <f>SUM(D25:D30)</f>
        <v>205865.67500000002</v>
      </c>
      <c r="F31" s="7">
        <f>SUM(F25:F30)</f>
        <v>240771.72500000001</v>
      </c>
      <c r="H31" s="7">
        <f>SUM(H25:H30)</f>
        <v>319772.38</v>
      </c>
      <c r="J31" s="7">
        <f>SUM(J25:J30)</f>
        <v>343062</v>
      </c>
      <c r="L31" s="7">
        <f>SUM(L25:L30)</f>
        <v>357754</v>
      </c>
      <c r="N31" s="7">
        <f>SUM(N25:N30)</f>
        <v>74899</v>
      </c>
      <c r="P31" s="7">
        <f>SUM(P25:P30)</f>
        <v>79191</v>
      </c>
      <c r="R31" s="7">
        <f>SUM(R25:R30)</f>
        <v>90336</v>
      </c>
      <c r="T31" s="7">
        <f>SUM(T25:T30)</f>
        <v>91807</v>
      </c>
      <c r="U31" s="7"/>
      <c r="V31" s="7">
        <f>SUM(V25:V30)</f>
        <v>89218</v>
      </c>
      <c r="W31" s="7"/>
      <c r="X31" s="7">
        <f>SUM(X25:X30)</f>
        <v>84988</v>
      </c>
    </row>
    <row r="32" spans="1:24" x14ac:dyDescent="0.25">
      <c r="D32" s="7"/>
      <c r="F32" s="7"/>
      <c r="H32" s="7"/>
      <c r="J32" s="7"/>
      <c r="L32" s="7"/>
      <c r="N32" s="7"/>
      <c r="P32" s="7"/>
      <c r="R32" s="7"/>
      <c r="T32" s="7"/>
      <c r="U32" s="7"/>
      <c r="V32" s="7"/>
      <c r="W32" s="7"/>
      <c r="X32" s="7"/>
    </row>
    <row r="33" spans="1:24" x14ac:dyDescent="0.25">
      <c r="A33" s="1" t="s">
        <v>10</v>
      </c>
      <c r="B33" s="1"/>
      <c r="C33" s="1"/>
      <c r="D33" s="7"/>
      <c r="E33" s="1"/>
      <c r="F33" s="7"/>
      <c r="G33" s="1"/>
      <c r="H33" s="7"/>
      <c r="I33" s="1"/>
      <c r="J33" s="7"/>
      <c r="K33" s="1"/>
      <c r="L33" s="7"/>
      <c r="N33" s="7"/>
      <c r="P33" s="7"/>
      <c r="R33" s="7"/>
      <c r="T33" s="7"/>
      <c r="U33" s="7"/>
      <c r="V33" s="7"/>
      <c r="W33" s="7"/>
      <c r="X33" s="7"/>
    </row>
    <row r="34" spans="1:24" x14ac:dyDescent="0.25">
      <c r="D34" s="7"/>
      <c r="F34" s="7"/>
      <c r="H34" s="7"/>
      <c r="J34" s="7"/>
      <c r="L34" s="7"/>
      <c r="N34" s="7"/>
      <c r="P34" s="7"/>
      <c r="R34" s="7"/>
      <c r="T34" s="7"/>
      <c r="U34" s="7"/>
      <c r="V34" s="7"/>
      <c r="W34" s="7"/>
      <c r="X34" s="7"/>
    </row>
    <row r="35" spans="1:24" x14ac:dyDescent="0.25">
      <c r="A35" t="s">
        <v>11</v>
      </c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  <c r="P35" s="7">
        <v>1770</v>
      </c>
      <c r="R35" s="7">
        <v>2595</v>
      </c>
      <c r="T35" s="7">
        <v>1450</v>
      </c>
      <c r="U35" s="7"/>
      <c r="V35" s="7">
        <v>5552</v>
      </c>
      <c r="W35" s="7"/>
      <c r="X35" s="7">
        <v>4922</v>
      </c>
    </row>
    <row r="36" spans="1:24" x14ac:dyDescent="0.25">
      <c r="A36" t="s">
        <v>12</v>
      </c>
      <c r="D36" s="9">
        <v>0</v>
      </c>
      <c r="F36" s="9">
        <v>0</v>
      </c>
      <c r="H36" s="9">
        <v>0</v>
      </c>
      <c r="J36" s="9">
        <v>0</v>
      </c>
      <c r="L36" s="9">
        <v>0</v>
      </c>
      <c r="N36" s="9">
        <v>0</v>
      </c>
      <c r="P36" s="9">
        <v>0</v>
      </c>
      <c r="R36" s="9">
        <v>1516</v>
      </c>
      <c r="T36" s="9">
        <v>824</v>
      </c>
      <c r="U36" s="7"/>
      <c r="V36" s="9">
        <v>11548</v>
      </c>
      <c r="W36" s="7"/>
      <c r="X36" s="9">
        <v>18287</v>
      </c>
    </row>
    <row r="37" spans="1:24" x14ac:dyDescent="0.25">
      <c r="D37" s="7">
        <f>SUM(D35:D36)</f>
        <v>0</v>
      </c>
      <c r="F37" s="7">
        <f>SUM(F35:F36)</f>
        <v>0</v>
      </c>
      <c r="H37" s="7">
        <f>SUM(H35:H36)</f>
        <v>0</v>
      </c>
      <c r="J37" s="7">
        <f>SUM(J35:J36)</f>
        <v>0</v>
      </c>
      <c r="L37" s="7">
        <f>SUM(L35:L36)</f>
        <v>0</v>
      </c>
      <c r="N37" s="7">
        <f>SUM(N35:N36)</f>
        <v>0</v>
      </c>
      <c r="P37" s="7">
        <f>SUM(P35:P36)</f>
        <v>1770</v>
      </c>
      <c r="R37" s="7">
        <f>SUM(R35:R36)</f>
        <v>4111</v>
      </c>
      <c r="T37" s="7">
        <f>SUM(T35:T36)</f>
        <v>2274</v>
      </c>
      <c r="U37" s="7"/>
      <c r="V37" s="7">
        <f>SUM(V35:V36)</f>
        <v>17100</v>
      </c>
      <c r="W37" s="7"/>
      <c r="X37" s="7">
        <f>SUM(X35:X36)</f>
        <v>23209</v>
      </c>
    </row>
    <row r="38" spans="1:24" x14ac:dyDescent="0.25">
      <c r="D38" s="7"/>
      <c r="F38" s="7"/>
      <c r="H38" s="7"/>
      <c r="J38" s="7"/>
      <c r="L38" s="7"/>
      <c r="N38" s="7"/>
      <c r="P38" s="7"/>
      <c r="R38" s="7"/>
      <c r="T38" s="7"/>
      <c r="U38" s="7"/>
      <c r="V38" s="7"/>
      <c r="W38" s="7"/>
      <c r="X38" s="7"/>
    </row>
    <row r="39" spans="1:24" ht="15.75" thickBot="1" x14ac:dyDescent="0.3">
      <c r="A39" t="s">
        <v>13</v>
      </c>
      <c r="D39" s="8">
        <f>D31+D37</f>
        <v>205865.67500000002</v>
      </c>
      <c r="F39" s="8">
        <f>F31+F37</f>
        <v>240771.72500000001</v>
      </c>
      <c r="H39" s="8">
        <f>H31+H37</f>
        <v>319772.38</v>
      </c>
      <c r="J39" s="8">
        <f>J31+J37</f>
        <v>343062</v>
      </c>
      <c r="L39" s="8">
        <f>L31+L37</f>
        <v>357754</v>
      </c>
      <c r="N39" s="8">
        <f>N31+N37</f>
        <v>74899</v>
      </c>
      <c r="P39" s="8">
        <f>P31+P37</f>
        <v>80961</v>
      </c>
      <c r="R39" s="8">
        <f>R31+R37</f>
        <v>94447</v>
      </c>
      <c r="T39" s="8">
        <f>T31+T37</f>
        <v>94081</v>
      </c>
      <c r="U39" s="7"/>
      <c r="V39" s="8">
        <f>V31+V37</f>
        <v>106318</v>
      </c>
      <c r="W39" s="7"/>
      <c r="X39" s="8">
        <f>X31+X37</f>
        <v>108197</v>
      </c>
    </row>
    <row r="40" spans="1:24" ht="15.75" thickTop="1" x14ac:dyDescent="0.25">
      <c r="J40" s="7"/>
      <c r="L40" s="7"/>
      <c r="N40" s="7"/>
      <c r="P40" s="7"/>
      <c r="R40" s="7"/>
    </row>
    <row r="41" spans="1:24" x14ac:dyDescent="0.25">
      <c r="J41" s="7"/>
      <c r="L41" s="7"/>
      <c r="N41" s="7"/>
      <c r="P41" s="7"/>
      <c r="R41" s="7"/>
    </row>
    <row r="42" spans="1:24" ht="15.75" thickBot="1" x14ac:dyDescent="0.3">
      <c r="A42" s="5" t="s">
        <v>14</v>
      </c>
      <c r="B42" s="5"/>
      <c r="C42" s="5"/>
      <c r="D42" s="12">
        <v>2023</v>
      </c>
      <c r="E42" s="5"/>
      <c r="F42" s="12">
        <v>2022</v>
      </c>
      <c r="G42" s="5"/>
      <c r="H42" s="12">
        <v>2021</v>
      </c>
      <c r="I42" s="5"/>
      <c r="J42" s="12">
        <v>2020</v>
      </c>
      <c r="K42" s="5"/>
      <c r="L42" s="12">
        <v>2019</v>
      </c>
      <c r="N42" s="12">
        <v>2018</v>
      </c>
      <c r="P42" s="12">
        <v>2017</v>
      </c>
      <c r="R42" s="12">
        <v>2016</v>
      </c>
      <c r="T42" s="6">
        <v>2015</v>
      </c>
      <c r="V42" s="6">
        <v>2014</v>
      </c>
      <c r="X42" s="6">
        <v>2013</v>
      </c>
    </row>
    <row r="43" spans="1:24" x14ac:dyDescent="0.25">
      <c r="A43" s="5"/>
      <c r="B43" s="5"/>
      <c r="C43" s="5"/>
      <c r="D43" s="15"/>
      <c r="E43" s="5"/>
      <c r="F43" s="15"/>
      <c r="G43" s="5"/>
      <c r="H43" s="15"/>
      <c r="I43" s="5"/>
      <c r="J43" s="15"/>
      <c r="K43" s="5"/>
      <c r="L43" s="15"/>
      <c r="N43" s="15"/>
      <c r="P43" s="15"/>
      <c r="R43" s="15"/>
      <c r="T43" s="16"/>
      <c r="V43" s="16"/>
      <c r="X43" s="16"/>
    </row>
    <row r="44" spans="1:24" x14ac:dyDescent="0.25">
      <c r="A44" t="s">
        <v>58</v>
      </c>
      <c r="B44" s="5"/>
      <c r="C44" s="5"/>
      <c r="D44" s="17">
        <v>15361</v>
      </c>
      <c r="E44" s="5"/>
      <c r="F44" s="17">
        <v>-32780</v>
      </c>
      <c r="G44" s="5"/>
      <c r="H44" s="17">
        <v>18064</v>
      </c>
      <c r="I44" s="5"/>
      <c r="J44" s="17">
        <v>10434</v>
      </c>
      <c r="K44" s="5"/>
      <c r="L44" s="17">
        <v>29561</v>
      </c>
      <c r="N44" s="15"/>
      <c r="P44" s="15"/>
      <c r="R44" s="15"/>
      <c r="T44" s="16"/>
      <c r="V44" s="16"/>
      <c r="X44" s="16"/>
    </row>
    <row r="45" spans="1:24" x14ac:dyDescent="0.25">
      <c r="A45" t="s">
        <v>59</v>
      </c>
      <c r="B45" s="5"/>
      <c r="C45" s="5"/>
      <c r="D45" s="18">
        <v>162</v>
      </c>
      <c r="E45" s="5"/>
      <c r="F45" s="18">
        <v>185</v>
      </c>
      <c r="G45" s="5"/>
      <c r="H45" s="18">
        <v>162</v>
      </c>
      <c r="I45" s="5"/>
      <c r="J45" s="18">
        <v>0</v>
      </c>
      <c r="K45" s="5"/>
      <c r="L45" s="18">
        <v>1272</v>
      </c>
      <c r="N45" s="15"/>
      <c r="P45" s="15"/>
      <c r="R45" s="15"/>
      <c r="T45" s="16"/>
      <c r="V45" s="16"/>
      <c r="X45" s="16"/>
    </row>
    <row r="46" spans="1:24" x14ac:dyDescent="0.25">
      <c r="A46" s="5"/>
      <c r="B46" s="5"/>
      <c r="C46" s="5"/>
      <c r="D46" s="17">
        <f>SUM(D44:D45)</f>
        <v>15523</v>
      </c>
      <c r="E46" s="5"/>
      <c r="F46" s="17">
        <f>SUM(F44:F45)</f>
        <v>-32595</v>
      </c>
      <c r="G46" s="5"/>
      <c r="H46" s="17">
        <f>SUM(H44:H45)</f>
        <v>18226</v>
      </c>
      <c r="I46" s="5"/>
      <c r="J46" s="17">
        <f>SUM(J44:J45)</f>
        <v>10434</v>
      </c>
      <c r="K46" s="5"/>
      <c r="L46" s="17">
        <f>SUM(L44:L45)</f>
        <v>30833</v>
      </c>
      <c r="N46" s="15"/>
      <c r="P46" s="15"/>
      <c r="R46" s="15"/>
      <c r="T46" s="16"/>
      <c r="V46" s="16"/>
      <c r="X46" s="16"/>
    </row>
    <row r="47" spans="1:24" x14ac:dyDescent="0.25">
      <c r="A47" t="s">
        <v>60</v>
      </c>
      <c r="D47" s="9">
        <v>0</v>
      </c>
      <c r="F47" s="9">
        <v>0</v>
      </c>
      <c r="H47" s="9">
        <v>0</v>
      </c>
      <c r="J47" s="9">
        <v>1376</v>
      </c>
      <c r="L47" s="9">
        <v>1276</v>
      </c>
      <c r="N47" s="7"/>
      <c r="P47" s="7"/>
      <c r="R47" s="7"/>
      <c r="T47" t="s">
        <v>3</v>
      </c>
      <c r="V47" t="s">
        <v>3</v>
      </c>
      <c r="X47" t="s">
        <v>3</v>
      </c>
    </row>
    <row r="48" spans="1:24" x14ac:dyDescent="0.25">
      <c r="D48" s="7">
        <f>D46-D47</f>
        <v>15523</v>
      </c>
      <c r="F48" s="7">
        <f>F46-F47</f>
        <v>-32595</v>
      </c>
      <c r="H48" s="7">
        <f>H46-H47</f>
        <v>18226</v>
      </c>
      <c r="J48" s="7">
        <f>J46-J47</f>
        <v>9058</v>
      </c>
      <c r="L48" s="7">
        <f>L46-L47</f>
        <v>29557</v>
      </c>
      <c r="N48" s="7"/>
      <c r="P48" s="7"/>
      <c r="R48" s="7"/>
    </row>
    <row r="49" spans="1:24" x14ac:dyDescent="0.25">
      <c r="D49" s="7"/>
      <c r="F49" s="7"/>
      <c r="H49" s="7"/>
      <c r="J49" s="7"/>
      <c r="L49" s="7"/>
      <c r="N49" s="7"/>
      <c r="P49" s="7"/>
      <c r="R49" s="7"/>
    </row>
    <row r="50" spans="1:24" x14ac:dyDescent="0.25">
      <c r="A50" t="s">
        <v>15</v>
      </c>
      <c r="D50" s="7">
        <v>9800</v>
      </c>
      <c r="F50" s="7">
        <v>250</v>
      </c>
      <c r="H50" s="7">
        <v>0</v>
      </c>
      <c r="J50" s="7">
        <v>250</v>
      </c>
      <c r="L50" s="7">
        <v>559</v>
      </c>
      <c r="N50" s="7">
        <v>1406</v>
      </c>
      <c r="P50" s="7">
        <v>1680</v>
      </c>
      <c r="R50" s="7">
        <v>1860</v>
      </c>
      <c r="T50" s="7">
        <v>2340</v>
      </c>
      <c r="U50" s="7"/>
      <c r="V50" s="7">
        <v>3602</v>
      </c>
      <c r="W50" s="7"/>
      <c r="X50" s="7">
        <v>4181</v>
      </c>
    </row>
    <row r="51" spans="1:24" x14ac:dyDescent="0.25">
      <c r="A51" t="s">
        <v>16</v>
      </c>
      <c r="D51" s="9">
        <v>0</v>
      </c>
      <c r="F51" s="9">
        <v>0</v>
      </c>
      <c r="H51" s="9">
        <v>0</v>
      </c>
      <c r="J51" s="9">
        <v>0</v>
      </c>
      <c r="L51" s="9">
        <v>0</v>
      </c>
      <c r="N51" s="9">
        <v>0</v>
      </c>
      <c r="P51" s="9">
        <v>0</v>
      </c>
      <c r="R51" s="9">
        <v>0</v>
      </c>
      <c r="T51" s="9">
        <v>0</v>
      </c>
      <c r="U51" s="7"/>
      <c r="V51" s="9">
        <v>6166</v>
      </c>
      <c r="W51" s="7"/>
      <c r="X51" s="9">
        <v>0</v>
      </c>
    </row>
    <row r="52" spans="1:24" x14ac:dyDescent="0.25">
      <c r="D52" s="7">
        <f>SUM(D50:D51)</f>
        <v>9800</v>
      </c>
      <c r="F52" s="7">
        <f>SUM(F50:F51)</f>
        <v>250</v>
      </c>
      <c r="H52" s="7">
        <f>SUM(H50:H51)</f>
        <v>0</v>
      </c>
      <c r="J52" s="7">
        <f>SUM(J50:J51)</f>
        <v>250</v>
      </c>
      <c r="L52" s="7">
        <f>SUM(L50:L51)</f>
        <v>559</v>
      </c>
      <c r="N52" s="7">
        <f>SUM(N50:N51)</f>
        <v>1406</v>
      </c>
      <c r="P52" s="7">
        <f>SUM(P50:P51)</f>
        <v>1680</v>
      </c>
      <c r="R52" s="7">
        <f>SUM(R50:R51)</f>
        <v>1860</v>
      </c>
      <c r="T52" s="7">
        <f>SUM(T50:T51)</f>
        <v>2340</v>
      </c>
      <c r="U52" s="7"/>
      <c r="V52" s="7">
        <f>SUM(V50:V51)</f>
        <v>9768</v>
      </c>
      <c r="W52" s="7"/>
      <c r="X52" s="7">
        <f>SUM(X50:X51)</f>
        <v>4181</v>
      </c>
    </row>
    <row r="53" spans="1:24" x14ac:dyDescent="0.25">
      <c r="A53" t="s">
        <v>17</v>
      </c>
      <c r="D53" s="7">
        <v>0</v>
      </c>
      <c r="F53" s="7">
        <v>0</v>
      </c>
      <c r="H53" s="7">
        <v>0</v>
      </c>
      <c r="J53" s="7">
        <v>0</v>
      </c>
      <c r="L53" s="7">
        <v>0</v>
      </c>
      <c r="N53" s="7">
        <v>0</v>
      </c>
      <c r="P53" s="7">
        <v>0</v>
      </c>
      <c r="R53" s="7"/>
      <c r="T53" s="7">
        <v>0</v>
      </c>
      <c r="U53" s="7"/>
      <c r="V53" s="7">
        <v>1712</v>
      </c>
      <c r="W53" s="7"/>
      <c r="X53" s="7">
        <v>0</v>
      </c>
    </row>
    <row r="54" spans="1:24" x14ac:dyDescent="0.25">
      <c r="A54" t="s">
        <v>29</v>
      </c>
      <c r="D54" s="7">
        <v>0</v>
      </c>
      <c r="F54" s="7">
        <v>0</v>
      </c>
      <c r="H54" s="7">
        <v>0</v>
      </c>
      <c r="J54" s="7">
        <v>0</v>
      </c>
      <c r="L54" s="7">
        <v>0</v>
      </c>
      <c r="N54" s="7">
        <v>0</v>
      </c>
      <c r="P54" s="7">
        <v>0</v>
      </c>
      <c r="R54" s="7">
        <v>0</v>
      </c>
      <c r="T54" s="7">
        <v>0</v>
      </c>
      <c r="U54" s="7"/>
      <c r="V54" s="7">
        <v>3192</v>
      </c>
      <c r="W54" s="7"/>
      <c r="X54" s="7">
        <v>0</v>
      </c>
    </row>
    <row r="55" spans="1:24" x14ac:dyDescent="0.25">
      <c r="A55" t="s">
        <v>30</v>
      </c>
      <c r="D55" s="7">
        <v>0</v>
      </c>
      <c r="F55" s="7">
        <v>0</v>
      </c>
      <c r="H55" s="7">
        <v>0</v>
      </c>
      <c r="J55" s="7">
        <v>0</v>
      </c>
      <c r="L55" s="7">
        <v>0</v>
      </c>
      <c r="N55" s="7">
        <v>0</v>
      </c>
      <c r="P55" s="7">
        <v>0</v>
      </c>
      <c r="R55" s="7">
        <v>0</v>
      </c>
      <c r="T55" s="7">
        <v>0</v>
      </c>
      <c r="U55" s="7"/>
      <c r="V55" s="7">
        <v>3377</v>
      </c>
      <c r="W55" s="7"/>
      <c r="X55" s="7">
        <v>0</v>
      </c>
    </row>
    <row r="56" spans="1:24" x14ac:dyDescent="0.25">
      <c r="A56" t="s">
        <v>18</v>
      </c>
      <c r="D56" s="9">
        <v>0</v>
      </c>
      <c r="F56" s="9">
        <v>0</v>
      </c>
      <c r="H56" s="9">
        <v>0</v>
      </c>
      <c r="J56" s="9">
        <v>0</v>
      </c>
      <c r="L56" s="9">
        <v>0</v>
      </c>
      <c r="N56" s="9">
        <v>0</v>
      </c>
      <c r="P56" s="9">
        <v>0</v>
      </c>
      <c r="R56" s="9">
        <v>0</v>
      </c>
      <c r="T56" s="9">
        <v>0</v>
      </c>
      <c r="U56" s="7"/>
      <c r="V56" s="9">
        <v>0</v>
      </c>
      <c r="W56" s="7"/>
      <c r="X56" s="9">
        <v>2462</v>
      </c>
    </row>
    <row r="57" spans="1:24" x14ac:dyDescent="0.25">
      <c r="A57" s="1" t="s">
        <v>19</v>
      </c>
      <c r="B57" s="1"/>
      <c r="C57" s="1"/>
      <c r="D57" s="10">
        <f>D52+D53+D56+D54+D55+D48</f>
        <v>25323</v>
      </c>
      <c r="E57" s="1"/>
      <c r="F57" s="10">
        <f>F52+F53+F56+F54+F55+F48</f>
        <v>-32345</v>
      </c>
      <c r="G57" s="1"/>
      <c r="H57" s="10">
        <f>H52+H53+H56+H54+H55+H48</f>
        <v>18226</v>
      </c>
      <c r="I57" s="1"/>
      <c r="J57" s="10">
        <f>J52+J53+J56+J54+J55+J48</f>
        <v>9308</v>
      </c>
      <c r="K57" s="1"/>
      <c r="L57" s="10">
        <f>L52+L53+L56+L54+L55+L48</f>
        <v>30116</v>
      </c>
      <c r="N57" s="10">
        <f>N52+N53+N56+N54+N55</f>
        <v>1406</v>
      </c>
      <c r="P57" s="10">
        <f>P52+P53+P56+P54+P55</f>
        <v>1680</v>
      </c>
      <c r="R57" s="10">
        <f>R52+R53+R56+R54+R55</f>
        <v>1860</v>
      </c>
      <c r="T57" s="10">
        <f>T52+T53+T56+T54+T55</f>
        <v>2340</v>
      </c>
      <c r="U57" s="7"/>
      <c r="V57" s="10">
        <f>V52+V53+V56+V54+V55</f>
        <v>18049</v>
      </c>
      <c r="W57" s="7"/>
      <c r="X57" s="10">
        <f>X52+X53+X56</f>
        <v>6643</v>
      </c>
    </row>
    <row r="58" spans="1:24" x14ac:dyDescent="0.25">
      <c r="D58" s="7"/>
      <c r="F58" s="7"/>
      <c r="H58" s="7"/>
      <c r="J58" s="7"/>
      <c r="L58" s="7"/>
      <c r="N58" s="7"/>
      <c r="P58" s="7"/>
      <c r="R58" s="7"/>
      <c r="T58" s="7"/>
      <c r="U58" s="7"/>
      <c r="V58" s="7"/>
      <c r="W58" s="7"/>
      <c r="X58" s="7"/>
    </row>
    <row r="59" spans="1:24" x14ac:dyDescent="0.25">
      <c r="D59" s="7"/>
      <c r="F59" s="7"/>
      <c r="H59" s="7"/>
      <c r="J59" s="7"/>
      <c r="L59" s="7"/>
      <c r="N59" s="7"/>
      <c r="P59" s="7"/>
      <c r="R59" s="7"/>
      <c r="T59" s="7"/>
      <c r="U59" s="7"/>
      <c r="V59" s="7"/>
      <c r="W59" s="7"/>
      <c r="X59" s="7"/>
    </row>
    <row r="60" spans="1:24" x14ac:dyDescent="0.25">
      <c r="A60" t="s">
        <v>64</v>
      </c>
      <c r="D60" s="7"/>
      <c r="F60" s="7"/>
      <c r="H60" s="7"/>
      <c r="J60" s="7">
        <v>2132</v>
      </c>
      <c r="L60" s="7">
        <v>3337</v>
      </c>
      <c r="N60" s="7">
        <v>1718</v>
      </c>
      <c r="P60" s="7">
        <v>3127</v>
      </c>
      <c r="R60" s="7">
        <v>1516</v>
      </c>
      <c r="T60" s="7">
        <v>1468</v>
      </c>
      <c r="U60" s="7"/>
      <c r="V60" s="7">
        <v>1701</v>
      </c>
      <c r="W60" s="7"/>
      <c r="X60" s="7">
        <v>1088</v>
      </c>
    </row>
    <row r="61" spans="1:24" x14ac:dyDescent="0.25">
      <c r="A61" t="s">
        <v>20</v>
      </c>
      <c r="D61" s="7">
        <f>'Bankrekening 2023'!K159-1058</f>
        <v>48444.09</v>
      </c>
      <c r="F61" s="7">
        <v>32984</v>
      </c>
      <c r="H61" s="7">
        <f>'Bankrekeningen 2021'!K107</f>
        <v>40647.090000000004</v>
      </c>
      <c r="J61" s="7">
        <v>7520</v>
      </c>
      <c r="L61" s="7">
        <v>5085</v>
      </c>
      <c r="N61" s="7">
        <v>3486</v>
      </c>
      <c r="P61" s="7">
        <v>1739</v>
      </c>
      <c r="R61" s="7">
        <v>518</v>
      </c>
      <c r="T61" s="7">
        <v>1180</v>
      </c>
      <c r="U61" s="7"/>
      <c r="V61" s="7">
        <v>527</v>
      </c>
      <c r="W61" s="7"/>
      <c r="X61" s="7">
        <v>0</v>
      </c>
    </row>
    <row r="62" spans="1:24" x14ac:dyDescent="0.25">
      <c r="A62" t="s">
        <v>21</v>
      </c>
      <c r="D62" s="7">
        <f>'Bankrekening 2023'!O159</f>
        <v>9441.0500000000011</v>
      </c>
      <c r="F62" s="7">
        <f>'Bankrekening 2022'!K38+'Bankrekening 2022'!K58+'Bankrekening 2022'!K84+'Bankrekening 2022'!K94</f>
        <v>2339.81</v>
      </c>
      <c r="J62" s="7">
        <v>436</v>
      </c>
      <c r="L62" s="7">
        <v>1719</v>
      </c>
      <c r="N62" s="7">
        <v>59</v>
      </c>
      <c r="P62" s="7"/>
      <c r="R62" s="7">
        <v>1587</v>
      </c>
      <c r="T62" s="7">
        <v>438</v>
      </c>
      <c r="U62" s="7"/>
      <c r="V62" s="7">
        <v>3842</v>
      </c>
      <c r="W62" s="7"/>
      <c r="X62" s="7">
        <v>3781</v>
      </c>
    </row>
    <row r="63" spans="1:24" x14ac:dyDescent="0.25">
      <c r="A63" t="s">
        <v>22</v>
      </c>
      <c r="D63" s="7"/>
      <c r="F63" s="7"/>
      <c r="H63" s="7"/>
      <c r="J63" s="7"/>
      <c r="L63" s="7"/>
      <c r="N63" s="7"/>
      <c r="P63" s="7"/>
      <c r="R63" s="7"/>
      <c r="T63" s="7">
        <v>0</v>
      </c>
      <c r="U63" s="7"/>
      <c r="V63" s="7">
        <v>862</v>
      </c>
      <c r="W63" s="7"/>
      <c r="X63" s="7">
        <v>2980</v>
      </c>
    </row>
    <row r="64" spans="1:24" x14ac:dyDescent="0.25">
      <c r="A64" t="s">
        <v>17</v>
      </c>
      <c r="D64" s="7"/>
      <c r="F64" s="7"/>
      <c r="H64" s="7"/>
      <c r="J64" s="7"/>
      <c r="L64" s="7"/>
      <c r="N64" s="7"/>
      <c r="P64" s="7"/>
      <c r="R64" s="7"/>
      <c r="T64" s="7">
        <v>963</v>
      </c>
      <c r="U64" s="7"/>
      <c r="V64" s="7">
        <v>1712</v>
      </c>
      <c r="W64" s="7"/>
      <c r="X64" s="7">
        <v>1249</v>
      </c>
    </row>
    <row r="65" spans="1:24" x14ac:dyDescent="0.25">
      <c r="A65" t="s">
        <v>31</v>
      </c>
      <c r="D65" s="7"/>
      <c r="F65" s="7"/>
      <c r="H65" s="7"/>
      <c r="J65" s="7"/>
      <c r="L65" s="7"/>
      <c r="N65" s="7"/>
      <c r="P65" s="7"/>
      <c r="R65" s="7"/>
      <c r="T65" s="7">
        <v>2747</v>
      </c>
      <c r="U65" s="7"/>
      <c r="V65" s="7">
        <v>0</v>
      </c>
      <c r="W65" s="7"/>
      <c r="X65" s="7">
        <v>0</v>
      </c>
    </row>
    <row r="66" spans="1:24" x14ac:dyDescent="0.25">
      <c r="A66" t="s">
        <v>32</v>
      </c>
      <c r="D66" s="7"/>
      <c r="F66" s="7"/>
      <c r="H66" s="7"/>
      <c r="J66" s="7"/>
      <c r="L66" s="7"/>
      <c r="N66" s="7"/>
      <c r="P66" s="7"/>
      <c r="R66" s="7">
        <v>967</v>
      </c>
      <c r="T66" s="7">
        <v>0</v>
      </c>
      <c r="U66" s="7"/>
      <c r="V66" s="7">
        <v>0</v>
      </c>
      <c r="W66" s="7"/>
      <c r="X66" s="7">
        <v>0</v>
      </c>
    </row>
    <row r="67" spans="1:24" x14ac:dyDescent="0.25">
      <c r="A67" t="s">
        <v>33</v>
      </c>
      <c r="D67" s="7"/>
      <c r="F67" s="7"/>
      <c r="H67" s="7"/>
      <c r="J67" s="7"/>
      <c r="L67" s="7">
        <v>0</v>
      </c>
      <c r="N67" s="7">
        <v>0</v>
      </c>
      <c r="P67" s="7">
        <v>429</v>
      </c>
      <c r="R67" s="7">
        <v>1020</v>
      </c>
      <c r="T67" s="7">
        <v>0</v>
      </c>
      <c r="U67" s="7"/>
      <c r="V67" s="7">
        <v>0</v>
      </c>
      <c r="W67" s="7"/>
      <c r="X67" s="7">
        <v>0</v>
      </c>
    </row>
    <row r="68" spans="1:24" x14ac:dyDescent="0.25">
      <c r="A68" t="s">
        <v>30</v>
      </c>
      <c r="D68" s="7">
        <v>1058</v>
      </c>
      <c r="F68" s="7">
        <f>'Bankrekening 2022'!K57+'Bankrekening 2022'!K120+'Bankrekening 2022'!K69</f>
        <v>2224</v>
      </c>
      <c r="J68" s="7"/>
      <c r="L68" s="7">
        <v>1695</v>
      </c>
      <c r="N68" s="7">
        <v>0</v>
      </c>
      <c r="P68" s="7">
        <v>1000</v>
      </c>
      <c r="R68" s="7"/>
      <c r="T68" s="7">
        <v>0</v>
      </c>
      <c r="U68" s="7"/>
      <c r="V68" s="7">
        <v>3377</v>
      </c>
      <c r="W68" s="7"/>
      <c r="X68" s="7">
        <v>0</v>
      </c>
    </row>
    <row r="69" spans="1:24" x14ac:dyDescent="0.25">
      <c r="A69" t="s">
        <v>23</v>
      </c>
      <c r="D69" s="7"/>
      <c r="F69" s="7"/>
      <c r="H69" s="7"/>
      <c r="J69" s="7"/>
      <c r="L69" s="7"/>
      <c r="N69" s="7"/>
      <c r="P69" s="7"/>
      <c r="R69" s="7"/>
      <c r="T69" s="7">
        <v>0</v>
      </c>
      <c r="U69" s="7"/>
      <c r="V69" s="7">
        <v>0</v>
      </c>
      <c r="W69" s="7"/>
      <c r="X69" s="7">
        <v>5911</v>
      </c>
    </row>
    <row r="70" spans="1:24" x14ac:dyDescent="0.25">
      <c r="A70" t="s">
        <v>24</v>
      </c>
      <c r="D70" s="7"/>
      <c r="F70" s="7"/>
      <c r="H70" s="7"/>
      <c r="J70" s="7"/>
      <c r="L70" s="7"/>
      <c r="N70" s="7"/>
      <c r="P70" s="7"/>
      <c r="R70" s="7"/>
      <c r="T70" s="7">
        <v>0</v>
      </c>
      <c r="U70" s="7"/>
      <c r="V70" s="7">
        <v>0</v>
      </c>
      <c r="W70" s="7"/>
      <c r="X70" s="7">
        <v>1000</v>
      </c>
    </row>
    <row r="71" spans="1:24" x14ac:dyDescent="0.25">
      <c r="A71" t="s">
        <v>18</v>
      </c>
      <c r="D71" s="7"/>
      <c r="F71" s="7"/>
      <c r="H71" s="7"/>
      <c r="J71" s="7"/>
      <c r="L71" s="7"/>
      <c r="N71" s="7"/>
      <c r="P71" s="7"/>
      <c r="R71" s="7"/>
      <c r="T71" s="7">
        <v>0</v>
      </c>
      <c r="U71" s="7"/>
      <c r="V71" s="7">
        <v>0</v>
      </c>
      <c r="W71" s="7"/>
      <c r="X71" s="7">
        <v>4922</v>
      </c>
    </row>
    <row r="72" spans="1:24" x14ac:dyDescent="0.25">
      <c r="A72" t="s">
        <v>62</v>
      </c>
      <c r="D72" s="7"/>
      <c r="F72" s="7">
        <f>'Bankrekening 2022'!G14</f>
        <v>867</v>
      </c>
      <c r="H72" s="7"/>
      <c r="J72" s="7">
        <v>8850</v>
      </c>
      <c r="L72" s="7"/>
      <c r="N72" s="7"/>
      <c r="P72" s="7"/>
      <c r="R72" s="7"/>
      <c r="T72" s="7"/>
      <c r="U72" s="7"/>
      <c r="V72" s="7"/>
      <c r="W72" s="7"/>
      <c r="X72" s="7"/>
    </row>
    <row r="73" spans="1:24" x14ac:dyDescent="0.25">
      <c r="A73" t="s">
        <v>63</v>
      </c>
      <c r="D73" s="7"/>
      <c r="F73" s="7"/>
      <c r="H73" s="7"/>
      <c r="J73" s="7">
        <v>5207</v>
      </c>
      <c r="L73" s="7"/>
      <c r="N73" s="7"/>
      <c r="P73" s="7"/>
      <c r="R73" s="7"/>
      <c r="T73" s="7"/>
      <c r="U73" s="7"/>
      <c r="V73" s="7"/>
      <c r="W73" s="7"/>
      <c r="X73" s="7"/>
    </row>
    <row r="74" spans="1:24" x14ac:dyDescent="0.25">
      <c r="A74" t="s">
        <v>47</v>
      </c>
      <c r="D74" s="7"/>
      <c r="F74" s="7">
        <f>'Bankrekening 2022'!G22+'Bankrekening 2022'!G25+'Bankrekening 2022'!G36+'Bankrekening 2022'!G64</f>
        <v>591.86</v>
      </c>
      <c r="H74" s="7"/>
      <c r="J74" s="7">
        <v>-3383</v>
      </c>
      <c r="L74" s="7">
        <v>7126</v>
      </c>
      <c r="N74" s="7"/>
      <c r="P74" s="7"/>
      <c r="R74" s="7"/>
      <c r="T74" s="7"/>
      <c r="U74" s="7"/>
      <c r="V74" s="7"/>
      <c r="W74" s="7"/>
      <c r="X74" s="7"/>
    </row>
    <row r="75" spans="1:24" x14ac:dyDescent="0.25">
      <c r="A75" t="s">
        <v>34</v>
      </c>
      <c r="D75" s="7">
        <f>'Bankrekening 2023'!M159</f>
        <v>813.76999999999987</v>
      </c>
      <c r="F75" s="7">
        <f>'Bankrekening 2022'!M130</f>
        <v>644.66</v>
      </c>
      <c r="H75" s="7">
        <f>'Bankrekeningen 2021'!M107+'Bankrekeningen 2021'!O107</f>
        <v>700.89999999999986</v>
      </c>
      <c r="J75" s="7">
        <v>419</v>
      </c>
      <c r="L75" s="7">
        <v>419</v>
      </c>
      <c r="N75" s="7">
        <v>291</v>
      </c>
      <c r="P75" s="7">
        <v>264</v>
      </c>
      <c r="R75" s="7"/>
      <c r="T75" s="7"/>
      <c r="U75" s="7"/>
      <c r="V75" s="7"/>
      <c r="W75" s="7"/>
      <c r="X75" s="7"/>
    </row>
    <row r="76" spans="1:24" x14ac:dyDescent="0.25">
      <c r="A76" t="s">
        <v>35</v>
      </c>
      <c r="D76" s="7"/>
      <c r="F76" s="7"/>
      <c r="H76" s="7"/>
      <c r="J76" s="7">
        <v>0</v>
      </c>
      <c r="L76" s="7">
        <v>0</v>
      </c>
      <c r="N76" s="7">
        <v>0</v>
      </c>
      <c r="P76" s="7">
        <v>400</v>
      </c>
      <c r="R76" s="7"/>
      <c r="T76" s="7"/>
      <c r="U76" s="7"/>
      <c r="V76" s="7"/>
      <c r="W76" s="7"/>
      <c r="X76" s="7"/>
    </row>
    <row r="77" spans="1:24" x14ac:dyDescent="0.25">
      <c r="A77" t="s">
        <v>198</v>
      </c>
      <c r="D77" s="7"/>
      <c r="F77" s="7">
        <f>'Bankrekening 2022'!G93</f>
        <v>6352.5</v>
      </c>
      <c r="H77" s="7"/>
      <c r="J77" s="7">
        <v>0</v>
      </c>
      <c r="L77" s="7">
        <v>0</v>
      </c>
      <c r="N77" s="7">
        <v>0</v>
      </c>
      <c r="P77" s="7">
        <v>1000</v>
      </c>
      <c r="R77" s="7"/>
      <c r="T77" s="7"/>
      <c r="U77" s="7"/>
      <c r="V77" s="7"/>
      <c r="W77" s="7"/>
      <c r="X77" s="7"/>
    </row>
    <row r="78" spans="1:24" x14ac:dyDescent="0.25">
      <c r="A78" t="s">
        <v>36</v>
      </c>
      <c r="D78" s="7"/>
      <c r="F78" s="7"/>
      <c r="H78" s="7"/>
      <c r="J78" s="7">
        <v>0</v>
      </c>
      <c r="L78" s="7">
        <v>0</v>
      </c>
      <c r="N78" s="7">
        <v>0</v>
      </c>
      <c r="P78" s="7">
        <v>570</v>
      </c>
      <c r="R78" s="7"/>
      <c r="T78" s="7"/>
      <c r="U78" s="7"/>
      <c r="V78" s="7"/>
      <c r="W78" s="7"/>
      <c r="X78" s="7"/>
    </row>
    <row r="79" spans="1:24" x14ac:dyDescent="0.25">
      <c r="A79" t="s">
        <v>37</v>
      </c>
      <c r="D79" s="7"/>
      <c r="F79" s="7"/>
      <c r="H79" s="7"/>
      <c r="J79" s="7">
        <v>0</v>
      </c>
      <c r="L79" s="7">
        <v>0</v>
      </c>
      <c r="N79" s="7">
        <v>0</v>
      </c>
      <c r="P79" s="7">
        <v>519</v>
      </c>
      <c r="R79" s="7"/>
      <c r="T79" s="7"/>
      <c r="U79" s="7"/>
      <c r="V79" s="7"/>
      <c r="W79" s="7"/>
      <c r="X79" s="7"/>
    </row>
    <row r="80" spans="1:24" x14ac:dyDescent="0.25">
      <c r="A80" t="s">
        <v>43</v>
      </c>
      <c r="D80" s="9"/>
      <c r="F80" s="9"/>
      <c r="H80" s="9"/>
      <c r="J80" s="9">
        <v>0</v>
      </c>
      <c r="L80" s="9">
        <v>0</v>
      </c>
      <c r="N80" s="9">
        <v>912</v>
      </c>
      <c r="P80" s="9"/>
      <c r="R80" s="9"/>
      <c r="T80" s="9"/>
      <c r="U80" s="7"/>
      <c r="V80" s="9"/>
      <c r="W80" s="7"/>
      <c r="X80" s="9"/>
    </row>
    <row r="81" spans="1:24" x14ac:dyDescent="0.25">
      <c r="A81" s="1" t="s">
        <v>25</v>
      </c>
      <c r="B81" s="1"/>
      <c r="C81" s="1"/>
      <c r="D81" s="10">
        <f>SUM(D60:D80)</f>
        <v>59756.909999999996</v>
      </c>
      <c r="E81" s="1"/>
      <c r="F81" s="10">
        <f>SUM(F60:F80)</f>
        <v>46003.83</v>
      </c>
      <c r="G81" s="1"/>
      <c r="H81" s="10">
        <f>SUM(H60:H80)</f>
        <v>41347.990000000005</v>
      </c>
      <c r="I81" s="1"/>
      <c r="J81" s="10">
        <f>SUM(J60:J80)</f>
        <v>21181</v>
      </c>
      <c r="K81" s="1"/>
      <c r="L81" s="10">
        <f>SUM(L60:L80)</f>
        <v>19381</v>
      </c>
      <c r="N81" s="10">
        <f>SUM(N60:N80)</f>
        <v>6466</v>
      </c>
      <c r="P81" s="10">
        <f>SUM(P60:P80)</f>
        <v>9048</v>
      </c>
      <c r="R81" s="10">
        <f>SUM(R60:R71)</f>
        <v>5608</v>
      </c>
      <c r="T81" s="10">
        <f>SUM(T60:T71)</f>
        <v>6796</v>
      </c>
      <c r="U81" s="7"/>
      <c r="V81" s="10">
        <f>SUM(V60:V71)</f>
        <v>12021</v>
      </c>
      <c r="W81" s="7"/>
      <c r="X81" s="10">
        <f>SUM(X60:X71)</f>
        <v>20931</v>
      </c>
    </row>
    <row r="82" spans="1:24" x14ac:dyDescent="0.25">
      <c r="A82" s="1"/>
      <c r="B82" s="1"/>
      <c r="C82" s="1"/>
      <c r="D82" s="10"/>
      <c r="E82" s="1"/>
      <c r="F82" s="10"/>
      <c r="G82" s="1"/>
      <c r="H82" s="10"/>
      <c r="I82" s="1"/>
      <c r="J82" s="10"/>
      <c r="K82" s="1"/>
      <c r="L82" s="10"/>
      <c r="N82" s="10"/>
      <c r="P82" s="10"/>
      <c r="R82" s="10"/>
      <c r="T82" s="10"/>
      <c r="U82" s="7"/>
      <c r="V82" s="10"/>
      <c r="W82" s="7"/>
      <c r="X82" s="10"/>
    </row>
    <row r="83" spans="1:24" x14ac:dyDescent="0.25">
      <c r="A83" s="1"/>
      <c r="B83" s="1"/>
      <c r="C83" s="1"/>
      <c r="D83" s="10"/>
      <c r="E83" s="1"/>
      <c r="F83" s="10"/>
      <c r="G83" s="1"/>
      <c r="H83" s="10"/>
      <c r="I83" s="1"/>
      <c r="J83" s="10"/>
      <c r="K83" s="1"/>
      <c r="L83" s="10"/>
      <c r="N83" s="10"/>
      <c r="P83" s="10"/>
      <c r="R83" s="10"/>
      <c r="T83" s="10"/>
      <c r="U83" s="7"/>
      <c r="V83" s="10"/>
      <c r="W83" s="7"/>
      <c r="X83" s="10"/>
    </row>
    <row r="84" spans="1:24" x14ac:dyDescent="0.25">
      <c r="A84" t="s">
        <v>57</v>
      </c>
      <c r="B84" s="1"/>
      <c r="C84" s="1"/>
      <c r="D84" s="7"/>
      <c r="E84" s="1"/>
      <c r="F84" s="7"/>
      <c r="G84" s="1"/>
      <c r="H84" s="7"/>
      <c r="I84" s="1"/>
      <c r="J84" s="7">
        <v>953</v>
      </c>
      <c r="K84" s="1"/>
      <c r="L84" s="7">
        <v>537</v>
      </c>
      <c r="N84" s="10"/>
      <c r="P84" s="10"/>
      <c r="R84" s="10"/>
      <c r="T84" s="10"/>
      <c r="U84" s="7"/>
      <c r="V84" s="10"/>
      <c r="W84" s="7"/>
      <c r="X84" s="10"/>
    </row>
    <row r="85" spans="1:24" x14ac:dyDescent="0.25">
      <c r="A85" t="s">
        <v>295</v>
      </c>
      <c r="D85" s="7">
        <v>305</v>
      </c>
      <c r="F85" s="7">
        <v>0</v>
      </c>
      <c r="H85" s="7">
        <v>0</v>
      </c>
      <c r="J85" s="7">
        <v>0</v>
      </c>
      <c r="L85" s="7">
        <v>0</v>
      </c>
      <c r="N85" s="7">
        <v>0</v>
      </c>
      <c r="P85" s="7">
        <v>3079</v>
      </c>
      <c r="R85" s="7"/>
      <c r="T85" s="7"/>
      <c r="U85" s="7"/>
      <c r="V85" s="7"/>
      <c r="W85" s="7"/>
      <c r="X85" s="7"/>
    </row>
    <row r="86" spans="1:24" x14ac:dyDescent="0.25">
      <c r="A86" t="s">
        <v>26</v>
      </c>
      <c r="D86" s="7">
        <v>43</v>
      </c>
      <c r="F86" s="7">
        <f>'Bankrekening 2022'!S63+'Bankrekening 2022'!S110+'Bankrekening 2022'!S115</f>
        <v>505.33</v>
      </c>
      <c r="H86" s="7">
        <f>'Bankrekeningen 2021'!S85+'Bankrekeningen 2021'!S53</f>
        <v>25.009999999999998</v>
      </c>
      <c r="J86" s="7">
        <v>48</v>
      </c>
      <c r="L86" s="7">
        <v>418</v>
      </c>
      <c r="N86" s="7">
        <v>87</v>
      </c>
      <c r="P86" s="7">
        <v>469</v>
      </c>
      <c r="R86" s="7">
        <v>71</v>
      </c>
      <c r="T86" s="7">
        <v>71</v>
      </c>
      <c r="U86" s="7"/>
      <c r="V86" s="7">
        <v>566</v>
      </c>
      <c r="W86" s="7"/>
      <c r="X86" s="7">
        <v>651</v>
      </c>
    </row>
    <row r="87" spans="1:24" x14ac:dyDescent="0.25">
      <c r="A87" t="s">
        <v>27</v>
      </c>
      <c r="D87" s="9">
        <f>'Bankrekening 2023'!Q159-15-66</f>
        <v>124.13999999999999</v>
      </c>
      <c r="F87" s="9">
        <f>'Bankrekening 2022'!Q130-4.52-12.78</f>
        <v>146.495</v>
      </c>
      <c r="H87" s="9">
        <f>'Bankrekeningen 2021'!Q107-1.38</f>
        <v>142.62</v>
      </c>
      <c r="J87" s="9">
        <v>1318</v>
      </c>
      <c r="L87" s="9">
        <v>333</v>
      </c>
      <c r="N87" s="9">
        <v>146</v>
      </c>
      <c r="P87" s="9">
        <v>263</v>
      </c>
      <c r="R87" s="9">
        <v>206</v>
      </c>
      <c r="T87" s="9">
        <f>-310</f>
        <v>-310</v>
      </c>
      <c r="U87" s="7"/>
      <c r="V87" s="9">
        <v>-1116</v>
      </c>
      <c r="W87" s="7"/>
      <c r="X87" s="9">
        <v>-1544</v>
      </c>
    </row>
    <row r="88" spans="1:24" x14ac:dyDescent="0.25">
      <c r="D88" s="7">
        <f>D86+D87+D85+D84</f>
        <v>472.14</v>
      </c>
      <c r="F88" s="7">
        <f>F86+F87+F85+F84</f>
        <v>651.82500000000005</v>
      </c>
      <c r="H88" s="7">
        <f>H86+H87+H85+H84</f>
        <v>167.63</v>
      </c>
      <c r="J88" s="7">
        <f>J86+J87+J85+J84</f>
        <v>2319</v>
      </c>
      <c r="L88" s="7">
        <f>L86+L87+L85+L84</f>
        <v>1288</v>
      </c>
      <c r="N88" s="7">
        <f>N86+N87+N85</f>
        <v>233</v>
      </c>
      <c r="P88" s="7">
        <f>P86+P87+P85</f>
        <v>3811</v>
      </c>
      <c r="R88" s="7">
        <f>R86+R87</f>
        <v>277</v>
      </c>
      <c r="T88" s="7">
        <f>T86+T87</f>
        <v>-239</v>
      </c>
      <c r="U88" s="7"/>
      <c r="V88" s="7">
        <f>V86+V87</f>
        <v>-550</v>
      </c>
      <c r="W88" s="7"/>
      <c r="X88" s="7">
        <f>X86+X87</f>
        <v>-893</v>
      </c>
    </row>
    <row r="89" spans="1:24" x14ac:dyDescent="0.25">
      <c r="D89" s="7"/>
      <c r="F89" s="7"/>
      <c r="H89" s="7"/>
      <c r="J89" s="7"/>
      <c r="L89" s="7"/>
      <c r="N89" s="7"/>
      <c r="P89" s="7"/>
      <c r="R89" s="7"/>
      <c r="T89" s="7"/>
      <c r="U89" s="7"/>
      <c r="V89" s="7"/>
      <c r="W89" s="7"/>
      <c r="X89" s="7"/>
    </row>
    <row r="90" spans="1:24" ht="15.75" thickBot="1" x14ac:dyDescent="0.3">
      <c r="A90" s="1" t="s">
        <v>28</v>
      </c>
      <c r="B90" s="1"/>
      <c r="C90" s="1"/>
      <c r="D90" s="11">
        <f>D57-D81-D88</f>
        <v>-34906.049999999996</v>
      </c>
      <c r="E90" s="1"/>
      <c r="F90" s="11">
        <f>F57-F81-F88</f>
        <v>-79000.654999999999</v>
      </c>
      <c r="G90" s="1"/>
      <c r="H90" s="11">
        <f>H57-H81-H88</f>
        <v>-23289.620000000006</v>
      </c>
      <c r="I90" s="1"/>
      <c r="J90" s="11">
        <f>J57-J81-J88</f>
        <v>-14192</v>
      </c>
      <c r="K90" s="1"/>
      <c r="L90" s="11">
        <f>L57-L81-L88</f>
        <v>9447</v>
      </c>
      <c r="N90" s="11">
        <f>N57-N81-N88</f>
        <v>-5293</v>
      </c>
      <c r="P90" s="11">
        <f>P57-P81-P88</f>
        <v>-11179</v>
      </c>
      <c r="R90" s="11">
        <f>R57-R81-R88</f>
        <v>-4025</v>
      </c>
      <c r="T90" s="11">
        <f>T57-T81-T88</f>
        <v>-4217</v>
      </c>
      <c r="U90" s="7"/>
      <c r="V90" s="11">
        <f>V57-V81-V88</f>
        <v>6578</v>
      </c>
      <c r="W90" s="7"/>
      <c r="X90" s="11">
        <f>X57-X81-X88</f>
        <v>-13395</v>
      </c>
    </row>
    <row r="91" spans="1:24" ht="15.75" thickTop="1" x14ac:dyDescent="0.25"/>
    <row r="93" spans="1:24" x14ac:dyDescent="0.25">
      <c r="A93" s="1" t="s">
        <v>38</v>
      </c>
      <c r="B93" s="1"/>
      <c r="C93" s="1"/>
      <c r="D93" s="1"/>
      <c r="E93" s="1"/>
      <c r="F93" s="1"/>
      <c r="G93" s="1"/>
      <c r="H93" s="1"/>
      <c r="I93" s="1"/>
      <c r="K93" s="1"/>
    </row>
    <row r="95" spans="1:24" x14ac:dyDescent="0.25">
      <c r="A95" t="s">
        <v>31</v>
      </c>
      <c r="J95" s="13">
        <v>0</v>
      </c>
      <c r="L95" s="13">
        <v>0</v>
      </c>
      <c r="N95" s="13">
        <v>0</v>
      </c>
      <c r="P95" s="13">
        <v>2796.7</v>
      </c>
    </row>
    <row r="96" spans="1:24" x14ac:dyDescent="0.25">
      <c r="A96" t="s">
        <v>29</v>
      </c>
      <c r="J96" s="13">
        <v>0</v>
      </c>
      <c r="L96" s="13">
        <v>0</v>
      </c>
      <c r="N96" s="13">
        <v>0</v>
      </c>
      <c r="P96" s="13">
        <v>1586.86</v>
      </c>
    </row>
    <row r="97" spans="1:16" x14ac:dyDescent="0.25">
      <c r="A97" t="s">
        <v>39</v>
      </c>
      <c r="J97" s="13">
        <v>0</v>
      </c>
      <c r="L97" s="13">
        <v>0</v>
      </c>
      <c r="N97" s="13">
        <v>0</v>
      </c>
      <c r="P97" s="13">
        <v>1000</v>
      </c>
    </row>
    <row r="98" spans="1:16" ht="15.75" thickBot="1" x14ac:dyDescent="0.3">
      <c r="A98" t="s">
        <v>13</v>
      </c>
      <c r="J98" s="14">
        <f>SUM(J95:J97)</f>
        <v>0</v>
      </c>
      <c r="L98" s="14">
        <f>SUM(L95:L97)</f>
        <v>0</v>
      </c>
      <c r="N98" s="14">
        <f>SUM(N95:N97)</f>
        <v>0</v>
      </c>
      <c r="P98" s="14">
        <f>SUM(P95:P97)</f>
        <v>5383.5599999999995</v>
      </c>
    </row>
    <row r="99" spans="1:16" ht="15.75" thickTop="1" x14ac:dyDescent="0.25"/>
    <row r="100" spans="1:16" x14ac:dyDescent="0.25">
      <c r="A100" t="s">
        <v>40</v>
      </c>
    </row>
    <row r="102" spans="1:16" x14ac:dyDescent="0.25">
      <c r="A102" t="s">
        <v>45</v>
      </c>
      <c r="J102" s="13"/>
      <c r="L102" s="13"/>
      <c r="N102" s="13"/>
      <c r="P102" s="13">
        <v>750</v>
      </c>
    </row>
    <row r="103" spans="1:16" x14ac:dyDescent="0.25">
      <c r="A103" t="s">
        <v>46</v>
      </c>
      <c r="J103" s="13"/>
      <c r="L103" s="13"/>
      <c r="N103" s="13"/>
      <c r="P103" s="13">
        <v>1020</v>
      </c>
    </row>
    <row r="104" spans="1:16" ht="15.75" thickBot="1" x14ac:dyDescent="0.3">
      <c r="A104" t="s">
        <v>13</v>
      </c>
      <c r="J104" s="14">
        <f>J102+J103</f>
        <v>0</v>
      </c>
      <c r="L104" s="14">
        <f>L102+L103</f>
        <v>0</v>
      </c>
      <c r="N104" s="14">
        <f>N102+N103</f>
        <v>0</v>
      </c>
      <c r="P104" s="14">
        <f>P102+P103</f>
        <v>1770</v>
      </c>
    </row>
    <row r="105" spans="1:16" ht="15.75" thickTop="1" x14ac:dyDescent="0.25"/>
  </sheetData>
  <pageMargins left="0.7" right="0.7" top="0.75" bottom="0.75" header="0.3" footer="0.3"/>
  <pageSetup paperSize="9" scale="57" orientation="portrait" horizontalDpi="4294967295" verticalDpi="4294967295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CC61-F875-4963-85DA-E49B8D3EF9BE}">
  <dimension ref="A1:V108"/>
  <sheetViews>
    <sheetView topLeftCell="A19" workbookViewId="0">
      <selection activeCell="S102" sqref="S102"/>
    </sheetView>
  </sheetViews>
  <sheetFormatPr defaultRowHeight="15" x14ac:dyDescent="0.25"/>
  <cols>
    <col min="1" max="1" width="15.7109375" style="21" customWidth="1"/>
    <col min="2" max="2" width="2.7109375" customWidth="1"/>
    <col min="3" max="3" width="30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</cols>
  <sheetData>
    <row r="1" spans="1:22" x14ac:dyDescent="0.25">
      <c r="A1" s="19" t="s">
        <v>50</v>
      </c>
    </row>
    <row r="2" spans="1:22" ht="15.75" thickBot="1" x14ac:dyDescent="0.3"/>
    <row r="3" spans="1:22" ht="15.75" thickBot="1" x14ac:dyDescent="0.3">
      <c r="A3" s="24" t="s">
        <v>65</v>
      </c>
      <c r="C3" s="25" t="s">
        <v>66</v>
      </c>
      <c r="E3" s="26" t="s">
        <v>67</v>
      </c>
      <c r="G3" s="26" t="s">
        <v>68</v>
      </c>
      <c r="I3" s="26" t="s">
        <v>117</v>
      </c>
      <c r="J3" s="16"/>
      <c r="K3" s="26" t="s">
        <v>118</v>
      </c>
      <c r="L3" s="16"/>
      <c r="M3" s="26" t="s">
        <v>120</v>
      </c>
      <c r="N3" s="16"/>
      <c r="O3" s="26" t="s">
        <v>119</v>
      </c>
      <c r="P3" s="16"/>
      <c r="Q3" s="26" t="s">
        <v>121</v>
      </c>
      <c r="R3" s="16"/>
      <c r="S3" s="26" t="s">
        <v>122</v>
      </c>
    </row>
    <row r="5" spans="1:22" x14ac:dyDescent="0.25">
      <c r="A5" s="20">
        <v>44197</v>
      </c>
      <c r="C5" t="s">
        <v>28</v>
      </c>
      <c r="E5" s="22">
        <f>'Balans en Baten &amp; lasten'!J15</f>
        <v>6022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>
        <v>-6022</v>
      </c>
      <c r="T5" s="22"/>
      <c r="U5" s="22"/>
      <c r="V5" s="22"/>
    </row>
    <row r="6" spans="1:22" x14ac:dyDescent="0.25">
      <c r="A6" s="20">
        <v>44218</v>
      </c>
      <c r="C6" t="s">
        <v>69</v>
      </c>
      <c r="E6" s="22"/>
      <c r="F6" s="22"/>
      <c r="G6" s="22">
        <v>12</v>
      </c>
      <c r="H6" s="22"/>
      <c r="I6" s="22"/>
      <c r="J6" s="22"/>
      <c r="K6" s="22"/>
      <c r="L6" s="22"/>
      <c r="M6" s="22"/>
      <c r="N6" s="22"/>
      <c r="O6" s="22"/>
      <c r="P6" s="22"/>
      <c r="Q6" s="22">
        <v>12</v>
      </c>
      <c r="R6" s="22"/>
      <c r="S6" s="22"/>
      <c r="T6" s="22"/>
      <c r="U6" s="22"/>
      <c r="V6" s="22"/>
    </row>
    <row r="7" spans="1:22" x14ac:dyDescent="0.25">
      <c r="A7" s="20">
        <v>44221</v>
      </c>
      <c r="C7" t="s">
        <v>70</v>
      </c>
      <c r="E7" s="22"/>
      <c r="F7" s="22"/>
      <c r="G7" s="22">
        <v>35.950000000000003</v>
      </c>
      <c r="H7" s="22"/>
      <c r="I7" s="22"/>
      <c r="J7" s="22"/>
      <c r="K7" s="22"/>
      <c r="L7" s="22"/>
      <c r="M7" s="22">
        <v>35.950000000000003</v>
      </c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20">
        <v>44223</v>
      </c>
      <c r="C8" t="s">
        <v>71</v>
      </c>
      <c r="E8" s="22"/>
      <c r="F8" s="22"/>
      <c r="G8" s="22">
        <v>307.64999999999998</v>
      </c>
      <c r="H8" s="22"/>
      <c r="I8" s="22"/>
      <c r="J8" s="22"/>
      <c r="K8" s="22">
        <v>307.64999999999998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20">
        <v>44245</v>
      </c>
      <c r="C9" t="s">
        <v>69</v>
      </c>
      <c r="E9" s="22"/>
      <c r="F9" s="22"/>
      <c r="G9" s="22">
        <v>12</v>
      </c>
      <c r="H9" s="22"/>
      <c r="I9" s="22"/>
      <c r="J9" s="22"/>
      <c r="K9" s="22"/>
      <c r="L9" s="22"/>
      <c r="M9" s="22"/>
      <c r="N9" s="22"/>
      <c r="O9" s="22"/>
      <c r="P9" s="22"/>
      <c r="Q9" s="22">
        <v>12</v>
      </c>
      <c r="R9" s="22"/>
      <c r="S9" s="22"/>
      <c r="T9" s="22"/>
      <c r="U9" s="22"/>
      <c r="V9" s="22"/>
    </row>
    <row r="10" spans="1:22" x14ac:dyDescent="0.25">
      <c r="A10" s="20">
        <v>44249</v>
      </c>
      <c r="C10" t="s">
        <v>70</v>
      </c>
      <c r="E10" s="22"/>
      <c r="F10" s="22"/>
      <c r="G10" s="22">
        <v>35.950000000000003</v>
      </c>
      <c r="H10" s="22"/>
      <c r="I10" s="22"/>
      <c r="J10" s="22"/>
      <c r="K10" s="22"/>
      <c r="L10" s="22"/>
      <c r="M10" s="22">
        <v>35.950000000000003</v>
      </c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20">
        <v>44249</v>
      </c>
      <c r="C11" t="s">
        <v>72</v>
      </c>
      <c r="E11" s="22"/>
      <c r="F11" s="22"/>
      <c r="G11" s="22">
        <v>979</v>
      </c>
      <c r="H11" s="22"/>
      <c r="I11" s="22"/>
      <c r="J11" s="22"/>
      <c r="K11" s="22">
        <v>979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5">
      <c r="A12" s="20">
        <v>44259</v>
      </c>
      <c r="C12" t="s">
        <v>73</v>
      </c>
      <c r="E12" s="22"/>
      <c r="F12" s="22"/>
      <c r="G12" s="22">
        <v>419.64</v>
      </c>
      <c r="H12" s="22"/>
      <c r="I12" s="22"/>
      <c r="J12" s="22"/>
      <c r="K12" s="22">
        <v>419.64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20">
        <v>44270</v>
      </c>
      <c r="C13" t="s">
        <v>74</v>
      </c>
      <c r="E13" s="22"/>
      <c r="F13" s="22"/>
      <c r="G13" s="22">
        <v>1081.2</v>
      </c>
      <c r="H13" s="22"/>
      <c r="I13" s="22"/>
      <c r="J13" s="22"/>
      <c r="K13" s="22">
        <v>1081.2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20">
        <v>44272</v>
      </c>
      <c r="C14" t="s">
        <v>75</v>
      </c>
      <c r="E14" s="22"/>
      <c r="F14" s="22"/>
      <c r="G14" s="22">
        <v>94.81</v>
      </c>
      <c r="H14" s="22"/>
      <c r="I14" s="22"/>
      <c r="J14" s="22"/>
      <c r="K14" s="22">
        <v>94.81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20">
        <v>44273</v>
      </c>
      <c r="C15" t="s">
        <v>69</v>
      </c>
      <c r="E15" s="22"/>
      <c r="F15" s="22"/>
      <c r="G15" s="22">
        <v>12</v>
      </c>
      <c r="H15" s="22"/>
      <c r="I15" s="22"/>
      <c r="J15" s="22"/>
      <c r="K15" s="22"/>
      <c r="L15" s="22"/>
      <c r="M15" s="22"/>
      <c r="N15" s="22"/>
      <c r="O15" s="22"/>
      <c r="P15" s="22"/>
      <c r="Q15" s="22">
        <v>12</v>
      </c>
      <c r="R15" s="22"/>
      <c r="S15" s="22"/>
      <c r="T15" s="22"/>
      <c r="U15" s="22"/>
      <c r="V15" s="22"/>
    </row>
    <row r="16" spans="1:22" x14ac:dyDescent="0.25">
      <c r="A16" s="20">
        <v>44277</v>
      </c>
      <c r="C16" t="s">
        <v>70</v>
      </c>
      <c r="E16" s="22"/>
      <c r="F16" s="22"/>
      <c r="G16" s="22">
        <v>35.950000000000003</v>
      </c>
      <c r="H16" s="22"/>
      <c r="I16" s="22"/>
      <c r="J16" s="22"/>
      <c r="K16" s="22"/>
      <c r="L16" s="22"/>
      <c r="M16" s="22">
        <v>35.950000000000003</v>
      </c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0">
        <v>44279</v>
      </c>
      <c r="C17" t="s">
        <v>76</v>
      </c>
      <c r="E17" s="22"/>
      <c r="F17" s="22"/>
      <c r="G17" s="22">
        <v>24.5</v>
      </c>
      <c r="H17" s="22"/>
      <c r="I17" s="22"/>
      <c r="J17" s="22"/>
      <c r="K17" s="22"/>
      <c r="L17" s="22"/>
      <c r="M17" s="22"/>
      <c r="N17" s="22"/>
      <c r="O17" s="22">
        <v>24.5</v>
      </c>
      <c r="P17" s="22"/>
      <c r="Q17" s="22"/>
      <c r="R17" s="22"/>
      <c r="S17" s="22"/>
      <c r="T17" s="22"/>
      <c r="U17" s="22"/>
      <c r="V17" s="22"/>
    </row>
    <row r="18" spans="1:22" x14ac:dyDescent="0.25">
      <c r="A18" s="20">
        <v>44286</v>
      </c>
      <c r="C18" t="s">
        <v>76</v>
      </c>
      <c r="E18" s="22"/>
      <c r="F18" s="22"/>
      <c r="G18" s="22">
        <v>24.5</v>
      </c>
      <c r="H18" s="22"/>
      <c r="I18" s="22"/>
      <c r="J18" s="22"/>
      <c r="K18" s="22"/>
      <c r="L18" s="22"/>
      <c r="M18" s="22"/>
      <c r="N18" s="22"/>
      <c r="O18" s="22">
        <v>24.5</v>
      </c>
      <c r="P18" s="22"/>
      <c r="Q18" s="22"/>
      <c r="R18" s="22"/>
      <c r="S18" s="22"/>
      <c r="T18" s="22"/>
      <c r="U18" s="22"/>
      <c r="V18" s="22"/>
    </row>
    <row r="19" spans="1:22" x14ac:dyDescent="0.25">
      <c r="A19" s="20">
        <v>44294</v>
      </c>
      <c r="C19" t="s">
        <v>77</v>
      </c>
      <c r="E19" s="22"/>
      <c r="F19" s="22"/>
      <c r="G19" s="22">
        <v>251.27</v>
      </c>
      <c r="H19" s="22"/>
      <c r="I19" s="22"/>
      <c r="J19" s="22"/>
      <c r="K19" s="22">
        <v>251.27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5">
      <c r="A20" s="20">
        <v>44298</v>
      </c>
      <c r="C20" t="s">
        <v>78</v>
      </c>
      <c r="E20" s="22">
        <v>5000</v>
      </c>
      <c r="F20" s="22"/>
      <c r="G20" s="22"/>
      <c r="H20" s="22"/>
      <c r="I20" s="22">
        <v>5000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25">
      <c r="A21" s="20">
        <v>44298</v>
      </c>
      <c r="C21" t="s">
        <v>79</v>
      </c>
      <c r="E21" s="22"/>
      <c r="F21" s="22"/>
      <c r="G21" s="22">
        <v>4025</v>
      </c>
      <c r="H21" s="22"/>
      <c r="I21" s="22"/>
      <c r="J21" s="22"/>
      <c r="K21" s="22">
        <v>4025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5">
      <c r="A22" s="20">
        <v>44299</v>
      </c>
      <c r="C22" t="s">
        <v>81</v>
      </c>
      <c r="E22" s="22"/>
      <c r="F22" s="22"/>
      <c r="G22" s="22">
        <v>336</v>
      </c>
      <c r="H22" s="22"/>
      <c r="I22" s="22"/>
      <c r="J22" s="22"/>
      <c r="K22" s="22">
        <v>336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5">
      <c r="A23" s="20">
        <v>44299</v>
      </c>
      <c r="C23" t="s">
        <v>80</v>
      </c>
      <c r="E23" s="22"/>
      <c r="F23" s="22"/>
      <c r="G23" s="22">
        <v>2000</v>
      </c>
      <c r="H23" s="22"/>
      <c r="I23" s="22"/>
      <c r="J23" s="22"/>
      <c r="K23" s="22">
        <v>2000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5">
      <c r="A24" s="20">
        <v>44308</v>
      </c>
      <c r="C24" t="s">
        <v>70</v>
      </c>
      <c r="E24" s="22"/>
      <c r="F24" s="22"/>
      <c r="G24" s="22">
        <v>35.950000000000003</v>
      </c>
      <c r="H24" s="22"/>
      <c r="I24" s="22"/>
      <c r="J24" s="22"/>
      <c r="K24" s="22"/>
      <c r="L24" s="22"/>
      <c r="M24" s="22">
        <v>35.950000000000003</v>
      </c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5">
      <c r="A25" s="20">
        <v>44312</v>
      </c>
      <c r="C25" t="s">
        <v>69</v>
      </c>
      <c r="E25" s="22"/>
      <c r="F25" s="22"/>
      <c r="G25" s="22">
        <v>12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v>12</v>
      </c>
      <c r="R25" s="22"/>
      <c r="S25" s="22"/>
      <c r="T25" s="22"/>
      <c r="U25" s="22"/>
      <c r="V25" s="22"/>
    </row>
    <row r="26" spans="1:22" x14ac:dyDescent="0.25">
      <c r="A26" s="20">
        <v>44314</v>
      </c>
      <c r="C26" t="s">
        <v>76</v>
      </c>
      <c r="E26" s="22"/>
      <c r="F26" s="22"/>
      <c r="G26" s="22">
        <v>24.5</v>
      </c>
      <c r="H26" s="22"/>
      <c r="I26" s="22"/>
      <c r="J26" s="22"/>
      <c r="K26" s="22"/>
      <c r="L26" s="22"/>
      <c r="M26" s="22"/>
      <c r="N26" s="22"/>
      <c r="O26" s="22">
        <v>24.5</v>
      </c>
      <c r="P26" s="22"/>
      <c r="Q26" s="22"/>
      <c r="R26" s="22"/>
      <c r="S26" s="22"/>
      <c r="T26" s="22"/>
      <c r="U26" s="22"/>
      <c r="V26" s="22"/>
    </row>
    <row r="27" spans="1:22" x14ac:dyDescent="0.25">
      <c r="A27" s="20">
        <v>44321</v>
      </c>
      <c r="C27" t="s">
        <v>82</v>
      </c>
      <c r="E27" s="22">
        <v>10000</v>
      </c>
      <c r="F27" s="22"/>
      <c r="G27" s="22"/>
      <c r="H27" s="22"/>
      <c r="I27" s="22">
        <v>10000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A28" s="20">
        <v>44321</v>
      </c>
      <c r="C28" t="s">
        <v>73</v>
      </c>
      <c r="E28" s="22"/>
      <c r="F28" s="22"/>
      <c r="G28" s="22">
        <v>515.98</v>
      </c>
      <c r="H28" s="22"/>
      <c r="I28" s="22"/>
      <c r="J28" s="22"/>
      <c r="K28" s="22">
        <v>515.98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A29" s="20">
        <v>44322</v>
      </c>
      <c r="C29" t="s">
        <v>83</v>
      </c>
      <c r="E29" s="22"/>
      <c r="F29" s="22"/>
      <c r="G29" s="22">
        <v>120.8</v>
      </c>
      <c r="H29" s="22"/>
      <c r="I29" s="22"/>
      <c r="J29" s="22"/>
      <c r="K29" s="22">
        <v>120.8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A30" s="20">
        <v>44322</v>
      </c>
      <c r="C30" t="s">
        <v>84</v>
      </c>
      <c r="E30" s="22"/>
      <c r="F30" s="22"/>
      <c r="G30" s="22">
        <v>195.03</v>
      </c>
      <c r="H30" s="22"/>
      <c r="I30" s="22"/>
      <c r="J30" s="22"/>
      <c r="K30" s="22">
        <v>195.03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5">
      <c r="A31" s="20">
        <v>44322</v>
      </c>
      <c r="C31" t="s">
        <v>85</v>
      </c>
      <c r="E31" s="22"/>
      <c r="F31" s="22"/>
      <c r="G31" s="22">
        <v>1673</v>
      </c>
      <c r="H31" s="22"/>
      <c r="I31" s="22"/>
      <c r="J31" s="22"/>
      <c r="K31" s="22">
        <v>1673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5">
      <c r="A32" s="20">
        <v>44337</v>
      </c>
      <c r="C32" t="s">
        <v>73</v>
      </c>
      <c r="E32" s="22"/>
      <c r="F32" s="22"/>
      <c r="G32" s="22">
        <v>719</v>
      </c>
      <c r="H32" s="22"/>
      <c r="I32" s="22"/>
      <c r="J32" s="22"/>
      <c r="K32" s="22">
        <v>719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x14ac:dyDescent="0.25">
      <c r="A33" s="20">
        <v>44340</v>
      </c>
      <c r="C33" t="s">
        <v>70</v>
      </c>
      <c r="E33" s="22"/>
      <c r="F33" s="22"/>
      <c r="G33" s="22">
        <v>35.950000000000003</v>
      </c>
      <c r="H33" s="22"/>
      <c r="I33" s="22"/>
      <c r="J33" s="22"/>
      <c r="K33" s="22"/>
      <c r="L33" s="22"/>
      <c r="M33" s="22">
        <v>35.950000000000003</v>
      </c>
      <c r="N33" s="22"/>
      <c r="O33" s="22"/>
      <c r="P33" s="22"/>
      <c r="Q33" s="22"/>
      <c r="R33" s="22"/>
      <c r="S33" s="22"/>
      <c r="T33" s="22"/>
      <c r="U33" s="22"/>
      <c r="V33" s="22"/>
    </row>
    <row r="34" spans="1:22" x14ac:dyDescent="0.25">
      <c r="A34" s="20">
        <v>44341</v>
      </c>
      <c r="C34" t="s">
        <v>69</v>
      </c>
      <c r="E34" s="22"/>
      <c r="F34" s="22"/>
      <c r="G34" s="22">
        <v>12</v>
      </c>
      <c r="H34" s="22"/>
      <c r="I34" s="22"/>
      <c r="J34" s="22"/>
      <c r="K34" s="22"/>
      <c r="L34" s="22"/>
      <c r="M34" s="22"/>
      <c r="N34" s="22"/>
      <c r="O34" s="22"/>
      <c r="P34" s="22"/>
      <c r="Q34" s="22">
        <v>12</v>
      </c>
      <c r="R34" s="22"/>
      <c r="S34" s="22"/>
      <c r="T34" s="22"/>
      <c r="U34" s="22"/>
      <c r="V34" s="22"/>
    </row>
    <row r="35" spans="1:22" x14ac:dyDescent="0.25">
      <c r="A35" s="20">
        <v>44341</v>
      </c>
      <c r="C35" t="s">
        <v>86</v>
      </c>
      <c r="E35" s="22"/>
      <c r="F35" s="22"/>
      <c r="G35" s="22">
        <v>153.91</v>
      </c>
      <c r="H35" s="22"/>
      <c r="I35" s="22"/>
      <c r="J35" s="22"/>
      <c r="K35" s="22">
        <v>153.91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x14ac:dyDescent="0.25">
      <c r="A36" s="20">
        <v>44347</v>
      </c>
      <c r="C36" t="s">
        <v>76</v>
      </c>
      <c r="E36" s="22"/>
      <c r="F36" s="22"/>
      <c r="G36" s="22">
        <v>24.5</v>
      </c>
      <c r="H36" s="22"/>
      <c r="I36" s="22"/>
      <c r="J36" s="22"/>
      <c r="K36" s="22"/>
      <c r="L36" s="22"/>
      <c r="N36" s="22"/>
      <c r="O36" s="22">
        <v>24.5</v>
      </c>
      <c r="P36" s="22"/>
      <c r="Q36" s="22"/>
      <c r="R36" s="22"/>
      <c r="S36" s="22"/>
      <c r="T36" s="22"/>
      <c r="U36" s="22"/>
      <c r="V36" s="22"/>
    </row>
    <row r="37" spans="1:22" x14ac:dyDescent="0.25">
      <c r="A37" s="20">
        <v>44348</v>
      </c>
      <c r="C37" t="s">
        <v>74</v>
      </c>
      <c r="E37" s="22"/>
      <c r="F37" s="22"/>
      <c r="G37" s="22">
        <v>263.68</v>
      </c>
      <c r="H37" s="22"/>
      <c r="I37" s="22"/>
      <c r="J37" s="22"/>
      <c r="K37" s="22">
        <v>263.68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x14ac:dyDescent="0.25">
      <c r="A38" s="20">
        <v>44351</v>
      </c>
      <c r="C38" t="s">
        <v>87</v>
      </c>
      <c r="E38" s="22"/>
      <c r="F38" s="22"/>
      <c r="G38" s="22">
        <v>331.56</v>
      </c>
      <c r="H38" s="22"/>
      <c r="I38" s="22"/>
      <c r="J38" s="22"/>
      <c r="K38" s="22">
        <v>331.56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25">
      <c r="A39" s="20">
        <v>44365</v>
      </c>
      <c r="C39" t="s">
        <v>69</v>
      </c>
      <c r="E39" s="22"/>
      <c r="F39" s="22"/>
      <c r="G39" s="22">
        <v>12</v>
      </c>
      <c r="H39" s="22"/>
      <c r="I39" s="22"/>
      <c r="J39" s="22"/>
      <c r="K39" s="22"/>
      <c r="L39" s="22"/>
      <c r="M39" s="22"/>
      <c r="N39" s="22"/>
      <c r="O39" s="22"/>
      <c r="P39" s="22"/>
      <c r="Q39" s="22">
        <v>12</v>
      </c>
      <c r="R39" s="22"/>
      <c r="S39" s="22"/>
      <c r="T39" s="22"/>
      <c r="U39" s="22"/>
      <c r="V39" s="22"/>
    </row>
    <row r="40" spans="1:22" x14ac:dyDescent="0.25">
      <c r="A40" s="20">
        <v>44366</v>
      </c>
      <c r="C40" t="s">
        <v>88</v>
      </c>
      <c r="E40" s="22"/>
      <c r="F40" s="22"/>
      <c r="G40" s="22">
        <v>1713.56</v>
      </c>
      <c r="H40" s="22"/>
      <c r="I40" s="22"/>
      <c r="J40" s="22"/>
      <c r="K40" s="22">
        <v>1713.56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5">
      <c r="A41" s="20">
        <v>44368</v>
      </c>
      <c r="C41" t="s">
        <v>70</v>
      </c>
      <c r="E41" s="22"/>
      <c r="F41" s="22"/>
      <c r="G41" s="22">
        <v>35.950000000000003</v>
      </c>
      <c r="H41" s="22"/>
      <c r="I41" s="22"/>
      <c r="J41" s="22"/>
      <c r="K41" s="22"/>
      <c r="L41" s="22"/>
      <c r="M41" s="22">
        <v>35.950000000000003</v>
      </c>
      <c r="N41" s="22"/>
      <c r="O41" s="22"/>
      <c r="P41" s="22"/>
      <c r="Q41" s="22"/>
      <c r="R41" s="22"/>
      <c r="S41" s="22"/>
      <c r="T41" s="22"/>
      <c r="U41" s="22"/>
      <c r="V41" s="22"/>
    </row>
    <row r="42" spans="1:22" x14ac:dyDescent="0.25">
      <c r="A42" s="20">
        <v>44375</v>
      </c>
      <c r="C42" t="s">
        <v>89</v>
      </c>
      <c r="E42" s="22"/>
      <c r="F42" s="22"/>
      <c r="G42" s="22">
        <v>40.97</v>
      </c>
      <c r="H42" s="22"/>
      <c r="I42" s="22"/>
      <c r="J42" s="22"/>
      <c r="K42" s="22">
        <v>40.97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x14ac:dyDescent="0.25">
      <c r="A43" s="20">
        <v>44376</v>
      </c>
      <c r="C43" t="s">
        <v>76</v>
      </c>
      <c r="E43" s="22"/>
      <c r="F43" s="22"/>
      <c r="G43" s="22">
        <v>24.5</v>
      </c>
      <c r="H43" s="22"/>
      <c r="I43" s="22"/>
      <c r="J43" s="22"/>
      <c r="K43" s="22"/>
      <c r="L43" s="22"/>
      <c r="M43" s="22"/>
      <c r="N43" s="22"/>
      <c r="O43" s="22">
        <v>24.5</v>
      </c>
      <c r="P43" s="22"/>
      <c r="Q43" s="22"/>
      <c r="R43" s="22"/>
      <c r="S43" s="22"/>
      <c r="T43" s="22"/>
      <c r="U43" s="22"/>
      <c r="V43" s="22"/>
    </row>
    <row r="44" spans="1:22" x14ac:dyDescent="0.25">
      <c r="A44" s="20">
        <v>44389</v>
      </c>
      <c r="C44" t="s">
        <v>78</v>
      </c>
      <c r="E44" s="22">
        <v>5000</v>
      </c>
      <c r="F44" s="22"/>
      <c r="G44" s="22"/>
      <c r="H44" s="22"/>
      <c r="I44" s="22">
        <v>5000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x14ac:dyDescent="0.25">
      <c r="A45" s="20">
        <v>44389</v>
      </c>
      <c r="C45" t="s">
        <v>90</v>
      </c>
      <c r="E45" s="22"/>
      <c r="F45" s="22"/>
      <c r="G45" s="22">
        <v>178.99</v>
      </c>
      <c r="H45" s="22"/>
      <c r="I45" s="22"/>
      <c r="J45" s="22"/>
      <c r="K45" s="22">
        <v>178.99</v>
      </c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x14ac:dyDescent="0.25">
      <c r="A46" s="20">
        <v>44389</v>
      </c>
      <c r="C46" t="s">
        <v>91</v>
      </c>
      <c r="E46" s="22"/>
      <c r="F46" s="22"/>
      <c r="G46" s="22">
        <v>600</v>
      </c>
      <c r="H46" s="22"/>
      <c r="I46" s="22"/>
      <c r="J46" s="22"/>
      <c r="K46" s="22">
        <v>600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x14ac:dyDescent="0.25">
      <c r="A47" s="20">
        <v>44389</v>
      </c>
      <c r="C47" t="s">
        <v>85</v>
      </c>
      <c r="E47" s="22"/>
      <c r="F47" s="22"/>
      <c r="G47" s="22">
        <v>799</v>
      </c>
      <c r="H47" s="22"/>
      <c r="I47" s="22"/>
      <c r="J47" s="22"/>
      <c r="K47" s="22">
        <v>799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x14ac:dyDescent="0.25">
      <c r="A48" s="20">
        <v>44389</v>
      </c>
      <c r="C48" t="s">
        <v>85</v>
      </c>
      <c r="E48" s="22"/>
      <c r="F48" s="22"/>
      <c r="G48" s="22">
        <v>799</v>
      </c>
      <c r="H48" s="22"/>
      <c r="I48" s="22"/>
      <c r="J48" s="22"/>
      <c r="K48" s="22">
        <v>799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5">
      <c r="A49" s="20">
        <v>44389</v>
      </c>
      <c r="C49" t="s">
        <v>85</v>
      </c>
      <c r="E49" s="22"/>
      <c r="F49" s="22"/>
      <c r="G49" s="22">
        <v>1598</v>
      </c>
      <c r="H49" s="22"/>
      <c r="I49" s="22"/>
      <c r="J49" s="22"/>
      <c r="K49" s="22">
        <v>1598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x14ac:dyDescent="0.25">
      <c r="A50" s="20">
        <v>44391</v>
      </c>
      <c r="C50" t="s">
        <v>73</v>
      </c>
      <c r="E50" s="22"/>
      <c r="F50" s="22"/>
      <c r="G50" s="22">
        <v>1597.66</v>
      </c>
      <c r="H50" s="22"/>
      <c r="I50" s="22"/>
      <c r="J50" s="22"/>
      <c r="K50" s="22">
        <v>1597.66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25">
      <c r="A51" s="20">
        <v>44392</v>
      </c>
      <c r="C51" t="s">
        <v>92</v>
      </c>
      <c r="E51" s="22"/>
      <c r="F51" s="22"/>
      <c r="G51" s="22">
        <v>428</v>
      </c>
      <c r="H51" s="22"/>
      <c r="I51" s="22"/>
      <c r="J51" s="22"/>
      <c r="K51" s="22">
        <v>428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5">
      <c r="A52" s="20">
        <v>44392</v>
      </c>
      <c r="C52" t="s">
        <v>85</v>
      </c>
      <c r="E52" s="22"/>
      <c r="F52" s="22"/>
      <c r="G52" s="22">
        <v>1698</v>
      </c>
      <c r="H52" s="22"/>
      <c r="I52" s="22"/>
      <c r="J52" s="22"/>
      <c r="K52" s="22">
        <v>1698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x14ac:dyDescent="0.25">
      <c r="A53" s="20">
        <v>44393</v>
      </c>
      <c r="C53" t="s">
        <v>93</v>
      </c>
      <c r="E53" s="22">
        <v>14.99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>
        <v>-14.99</v>
      </c>
      <c r="T53" s="22"/>
      <c r="U53" s="22"/>
      <c r="V53" s="22"/>
    </row>
    <row r="54" spans="1:22" x14ac:dyDescent="0.25">
      <c r="A54" s="20">
        <v>44397</v>
      </c>
      <c r="C54" t="s">
        <v>70</v>
      </c>
      <c r="E54" s="22"/>
      <c r="F54" s="22"/>
      <c r="G54" s="22">
        <v>35.950000000000003</v>
      </c>
      <c r="H54" s="22"/>
      <c r="I54" s="22"/>
      <c r="J54" s="22"/>
      <c r="K54" s="22"/>
      <c r="L54" s="22"/>
      <c r="M54" s="22">
        <v>35.950000000000003</v>
      </c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5">
      <c r="A55" s="20">
        <v>44399</v>
      </c>
      <c r="C55" t="s">
        <v>69</v>
      </c>
      <c r="E55" s="22"/>
      <c r="F55" s="22"/>
      <c r="G55" s="22">
        <v>12</v>
      </c>
      <c r="H55" s="22"/>
      <c r="I55" s="22"/>
      <c r="J55" s="22"/>
      <c r="K55" s="22"/>
      <c r="L55" s="22"/>
      <c r="M55" s="22"/>
      <c r="N55" s="22"/>
      <c r="O55" s="22"/>
      <c r="P55" s="22"/>
      <c r="Q55" s="22">
        <v>12</v>
      </c>
      <c r="R55" s="22"/>
      <c r="S55" s="22"/>
      <c r="T55" s="22"/>
      <c r="U55" s="22"/>
      <c r="V55" s="22"/>
    </row>
    <row r="56" spans="1:22" x14ac:dyDescent="0.25">
      <c r="A56" s="20">
        <v>44406</v>
      </c>
      <c r="C56" t="s">
        <v>76</v>
      </c>
      <c r="E56" s="22"/>
      <c r="F56" s="22"/>
      <c r="G56" s="22">
        <v>24.5</v>
      </c>
      <c r="H56" s="22"/>
      <c r="I56" s="22"/>
      <c r="J56" s="22"/>
      <c r="K56" s="22"/>
      <c r="L56" s="22"/>
      <c r="M56" s="22"/>
      <c r="N56" s="22"/>
      <c r="O56" s="22">
        <v>24.5</v>
      </c>
      <c r="P56" s="22"/>
      <c r="Q56" s="22"/>
      <c r="R56" s="22"/>
      <c r="S56" s="22"/>
      <c r="T56" s="22"/>
      <c r="U56" s="22"/>
      <c r="V56" s="22"/>
    </row>
    <row r="57" spans="1:22" x14ac:dyDescent="0.25">
      <c r="A57" s="20">
        <v>44424</v>
      </c>
      <c r="C57" t="s">
        <v>94</v>
      </c>
      <c r="E57" s="22"/>
      <c r="F57" s="22"/>
      <c r="G57" s="22">
        <v>856.68</v>
      </c>
      <c r="H57" s="22"/>
      <c r="I57" s="22"/>
      <c r="J57" s="22"/>
      <c r="K57" s="22">
        <v>856.68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5">
      <c r="A58" s="20">
        <v>44427</v>
      </c>
      <c r="C58" t="s">
        <v>70</v>
      </c>
      <c r="E58" s="22"/>
      <c r="F58" s="22"/>
      <c r="G58" s="22">
        <v>35.950000000000003</v>
      </c>
      <c r="H58" s="22"/>
      <c r="I58" s="22"/>
      <c r="J58" s="22"/>
      <c r="K58" s="22"/>
      <c r="L58" s="22"/>
      <c r="M58" s="22">
        <v>35.950000000000003</v>
      </c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5">
      <c r="A59" s="20">
        <v>44428</v>
      </c>
      <c r="C59" t="s">
        <v>69</v>
      </c>
      <c r="E59" s="22"/>
      <c r="F59" s="22"/>
      <c r="G59" s="22">
        <v>12</v>
      </c>
      <c r="H59" s="22"/>
      <c r="I59" s="22"/>
      <c r="J59" s="22"/>
      <c r="K59" s="22"/>
      <c r="L59" s="22"/>
      <c r="M59" s="22"/>
      <c r="N59" s="22"/>
      <c r="O59" s="22"/>
      <c r="P59" s="22"/>
      <c r="Q59" s="22">
        <v>12</v>
      </c>
      <c r="R59" s="22"/>
      <c r="S59" s="22"/>
      <c r="T59" s="22"/>
      <c r="U59" s="22"/>
      <c r="V59" s="22"/>
    </row>
    <row r="60" spans="1:22" x14ac:dyDescent="0.25">
      <c r="A60" s="20">
        <v>44438</v>
      </c>
      <c r="C60" t="s">
        <v>76</v>
      </c>
      <c r="E60" s="22"/>
      <c r="F60" s="22"/>
      <c r="G60" s="22">
        <v>24.5</v>
      </c>
      <c r="H60" s="22"/>
      <c r="I60" s="22"/>
      <c r="J60" s="22"/>
      <c r="K60" s="22"/>
      <c r="L60" s="22"/>
      <c r="M60" s="22"/>
      <c r="N60" s="22"/>
      <c r="O60" s="22">
        <v>24.5</v>
      </c>
      <c r="P60" s="22"/>
      <c r="Q60" s="22"/>
      <c r="R60" s="22"/>
      <c r="S60" s="22"/>
      <c r="T60" s="22"/>
      <c r="U60" s="22"/>
      <c r="V60" s="22"/>
    </row>
    <row r="61" spans="1:22" x14ac:dyDescent="0.25">
      <c r="A61" s="20">
        <v>44440</v>
      </c>
      <c r="C61" t="s">
        <v>95</v>
      </c>
      <c r="E61" s="22"/>
      <c r="F61" s="22"/>
      <c r="G61" s="22">
        <v>249.95</v>
      </c>
      <c r="H61" s="22"/>
      <c r="I61" s="22"/>
      <c r="J61" s="22"/>
      <c r="K61" s="22">
        <v>249.95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5">
      <c r="A62" s="20">
        <v>44450</v>
      </c>
      <c r="C62" t="s">
        <v>96</v>
      </c>
      <c r="E62" s="22"/>
      <c r="F62" s="22"/>
      <c r="G62" s="22">
        <v>378.4</v>
      </c>
      <c r="H62" s="22"/>
      <c r="I62" s="22"/>
      <c r="J62" s="22"/>
      <c r="K62" s="22">
        <v>378.4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5">
      <c r="A63" s="20">
        <v>44450</v>
      </c>
      <c r="C63" t="s">
        <v>97</v>
      </c>
      <c r="E63" s="22"/>
      <c r="F63" s="22"/>
      <c r="G63" s="22">
        <v>1000</v>
      </c>
      <c r="H63" s="22"/>
      <c r="I63" s="22"/>
      <c r="J63" s="22"/>
      <c r="K63" s="22">
        <v>1000</v>
      </c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x14ac:dyDescent="0.25">
      <c r="A64" s="20">
        <v>44456</v>
      </c>
      <c r="C64" t="s">
        <v>69</v>
      </c>
      <c r="E64" s="22"/>
      <c r="F64" s="22"/>
      <c r="G64" s="22">
        <v>12</v>
      </c>
      <c r="H64" s="22"/>
      <c r="I64" s="22"/>
      <c r="J64" s="22"/>
      <c r="K64" s="22"/>
      <c r="L64" s="22"/>
      <c r="M64" s="22"/>
      <c r="N64" s="22"/>
      <c r="O64" s="22"/>
      <c r="P64" s="22"/>
      <c r="Q64" s="22">
        <v>12</v>
      </c>
      <c r="R64" s="22"/>
      <c r="S64" s="22"/>
      <c r="T64" s="22"/>
      <c r="U64" s="22"/>
      <c r="V64" s="22"/>
    </row>
    <row r="65" spans="1:22" x14ac:dyDescent="0.25">
      <c r="A65" s="20">
        <v>44459</v>
      </c>
      <c r="C65" t="s">
        <v>70</v>
      </c>
      <c r="E65" s="22"/>
      <c r="F65" s="22"/>
      <c r="G65" s="22">
        <v>35.950000000000003</v>
      </c>
      <c r="H65" s="22"/>
      <c r="I65" s="22"/>
      <c r="J65" s="22"/>
      <c r="K65" s="22"/>
      <c r="L65" s="22"/>
      <c r="M65" s="22">
        <v>35.950000000000003</v>
      </c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20">
        <v>44460</v>
      </c>
      <c r="C66" t="s">
        <v>78</v>
      </c>
      <c r="E66" s="22">
        <v>5000</v>
      </c>
      <c r="F66" s="22"/>
      <c r="G66" s="22"/>
      <c r="H66" s="22"/>
      <c r="I66" s="22">
        <v>5000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5">
      <c r="A67" s="20">
        <v>44460</v>
      </c>
      <c r="C67" t="s">
        <v>98</v>
      </c>
      <c r="E67" s="22"/>
      <c r="F67" s="22"/>
      <c r="G67" s="22">
        <v>386.21</v>
      </c>
      <c r="H67" s="22"/>
      <c r="I67" s="22"/>
      <c r="J67" s="22"/>
      <c r="K67" s="22">
        <v>386.21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25">
      <c r="A68" s="20">
        <v>44468</v>
      </c>
      <c r="C68" t="s">
        <v>76</v>
      </c>
      <c r="E68" s="22"/>
      <c r="F68" s="22"/>
      <c r="G68" s="22">
        <v>24.5</v>
      </c>
      <c r="H68" s="22"/>
      <c r="I68" s="22"/>
      <c r="J68" s="22"/>
      <c r="K68" s="22"/>
      <c r="L68" s="22"/>
      <c r="M68" s="22"/>
      <c r="N68" s="22"/>
      <c r="O68" s="22">
        <v>24.5</v>
      </c>
      <c r="P68" s="22"/>
      <c r="Q68" s="22"/>
      <c r="R68" s="22"/>
      <c r="S68" s="22"/>
      <c r="T68" s="22"/>
      <c r="U68" s="22"/>
      <c r="V68" s="22"/>
    </row>
    <row r="69" spans="1:22" x14ac:dyDescent="0.25">
      <c r="A69" s="20">
        <v>44474</v>
      </c>
      <c r="C69" t="s">
        <v>82</v>
      </c>
      <c r="E69" s="22">
        <v>20000</v>
      </c>
      <c r="F69" s="22"/>
      <c r="G69" s="22"/>
      <c r="H69" s="22"/>
      <c r="I69" s="22">
        <v>20000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x14ac:dyDescent="0.25">
      <c r="A70" s="20">
        <v>44483</v>
      </c>
      <c r="C70" t="s">
        <v>73</v>
      </c>
      <c r="E70" s="22"/>
      <c r="F70" s="22"/>
      <c r="G70" s="22">
        <v>27.75</v>
      </c>
      <c r="H70" s="22"/>
      <c r="I70" s="22"/>
      <c r="J70" s="22"/>
      <c r="K70" s="22">
        <v>27.75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x14ac:dyDescent="0.25">
      <c r="A71" s="20">
        <v>44483</v>
      </c>
      <c r="C71" t="s">
        <v>73</v>
      </c>
      <c r="G71" s="22">
        <v>47.99</v>
      </c>
      <c r="K71" s="22">
        <v>47.99</v>
      </c>
      <c r="L71" s="22"/>
      <c r="M71" s="22"/>
      <c r="N71" s="22"/>
      <c r="O71" s="22"/>
      <c r="P71" s="22"/>
      <c r="Q71" s="22"/>
      <c r="R71" s="22"/>
      <c r="S71" s="22"/>
    </row>
    <row r="72" spans="1:22" x14ac:dyDescent="0.25">
      <c r="A72" s="20">
        <v>44483</v>
      </c>
      <c r="C72" t="s">
        <v>73</v>
      </c>
      <c r="G72" s="22">
        <v>60</v>
      </c>
      <c r="K72" s="22">
        <v>60</v>
      </c>
      <c r="L72" s="22"/>
      <c r="M72" s="22"/>
      <c r="N72" s="22"/>
      <c r="O72" s="22"/>
      <c r="P72" s="22"/>
      <c r="Q72" s="22"/>
      <c r="R72" s="22"/>
      <c r="S72" s="22"/>
    </row>
    <row r="73" spans="1:22" x14ac:dyDescent="0.25">
      <c r="A73" s="20">
        <v>44487</v>
      </c>
      <c r="C73" t="s">
        <v>70</v>
      </c>
      <c r="G73" s="22">
        <v>35.950000000000003</v>
      </c>
      <c r="K73" s="22"/>
      <c r="L73" s="22"/>
      <c r="M73" s="22">
        <v>35.950000000000003</v>
      </c>
      <c r="N73" s="22"/>
      <c r="O73" s="22"/>
      <c r="P73" s="22"/>
      <c r="Q73" s="22"/>
      <c r="R73" s="22"/>
      <c r="S73" s="22"/>
    </row>
    <row r="74" spans="1:22" x14ac:dyDescent="0.25">
      <c r="A74" s="20">
        <v>44494</v>
      </c>
      <c r="C74" t="s">
        <v>69</v>
      </c>
      <c r="G74" s="22">
        <v>12</v>
      </c>
      <c r="K74" s="22"/>
      <c r="L74" s="22"/>
      <c r="M74" s="22"/>
      <c r="N74" s="22"/>
      <c r="O74" s="22"/>
      <c r="P74" s="22"/>
      <c r="Q74" s="22">
        <v>12</v>
      </c>
      <c r="R74" s="22"/>
      <c r="S74" s="22"/>
    </row>
    <row r="75" spans="1:22" x14ac:dyDescent="0.25">
      <c r="A75" s="20">
        <v>44494</v>
      </c>
      <c r="C75" t="s">
        <v>99</v>
      </c>
      <c r="G75" s="22">
        <v>126.18</v>
      </c>
      <c r="K75" s="22">
        <v>126.18</v>
      </c>
      <c r="L75" s="22"/>
      <c r="M75" s="22"/>
      <c r="N75" s="22"/>
      <c r="O75" s="22"/>
      <c r="P75" s="22"/>
      <c r="Q75" s="22"/>
      <c r="R75" s="22"/>
      <c r="S75" s="22"/>
    </row>
    <row r="76" spans="1:22" x14ac:dyDescent="0.25">
      <c r="A76" s="20">
        <v>44497</v>
      </c>
      <c r="C76" t="s">
        <v>76</v>
      </c>
      <c r="G76" s="22">
        <v>24.5</v>
      </c>
      <c r="K76" s="22"/>
      <c r="L76" s="22"/>
      <c r="M76" s="22"/>
      <c r="N76" s="22"/>
      <c r="O76" s="22">
        <v>24.5</v>
      </c>
      <c r="P76" s="22"/>
      <c r="Q76" s="22"/>
      <c r="R76" s="22"/>
      <c r="S76" s="22"/>
    </row>
    <row r="77" spans="1:22" x14ac:dyDescent="0.25">
      <c r="A77" s="20">
        <v>44502</v>
      </c>
      <c r="C77" t="s">
        <v>100</v>
      </c>
      <c r="G77" s="22">
        <v>827.64</v>
      </c>
      <c r="K77" s="22">
        <v>827.64</v>
      </c>
      <c r="L77" s="22"/>
      <c r="M77" s="22"/>
      <c r="N77" s="22"/>
      <c r="O77" s="22"/>
      <c r="P77" s="22"/>
      <c r="Q77" s="22"/>
      <c r="R77" s="22"/>
      <c r="S77" s="22"/>
    </row>
    <row r="78" spans="1:22" x14ac:dyDescent="0.25">
      <c r="A78" s="20">
        <v>44504</v>
      </c>
      <c r="C78" t="s">
        <v>101</v>
      </c>
      <c r="G78" s="22">
        <v>4214.25</v>
      </c>
      <c r="K78" s="22">
        <v>4214.25</v>
      </c>
      <c r="L78" s="22"/>
      <c r="M78" s="22"/>
      <c r="N78" s="22"/>
      <c r="O78" s="22"/>
      <c r="P78" s="22"/>
      <c r="Q78" s="22"/>
      <c r="R78" s="22"/>
      <c r="S78" s="22"/>
    </row>
    <row r="79" spans="1:22" x14ac:dyDescent="0.25">
      <c r="A79" s="20">
        <v>44509</v>
      </c>
      <c r="C79" t="s">
        <v>74</v>
      </c>
      <c r="G79" s="22">
        <v>94.95</v>
      </c>
      <c r="K79" s="22">
        <v>94.95</v>
      </c>
      <c r="L79" s="22"/>
      <c r="M79" s="22"/>
      <c r="N79" s="22"/>
      <c r="O79" s="22"/>
      <c r="P79" s="22"/>
      <c r="Q79" s="22"/>
      <c r="R79" s="22"/>
      <c r="S79" s="22"/>
    </row>
    <row r="80" spans="1:22" x14ac:dyDescent="0.25">
      <c r="A80" s="20">
        <v>44516</v>
      </c>
      <c r="C80" t="s">
        <v>70</v>
      </c>
      <c r="G80" s="22">
        <v>35.950000000000003</v>
      </c>
      <c r="K80" s="22"/>
      <c r="L80" s="22"/>
      <c r="M80" s="22">
        <v>35.950000000000003</v>
      </c>
      <c r="N80" s="22"/>
      <c r="O80" s="22"/>
      <c r="P80" s="22"/>
      <c r="Q80" s="22"/>
      <c r="R80" s="22"/>
      <c r="S80" s="22"/>
    </row>
    <row r="81" spans="1:19" x14ac:dyDescent="0.25">
      <c r="A81" s="20">
        <v>44522</v>
      </c>
      <c r="C81" t="s">
        <v>69</v>
      </c>
      <c r="G81" s="22">
        <v>12</v>
      </c>
      <c r="K81" s="22"/>
      <c r="L81" s="22"/>
      <c r="M81" s="22"/>
      <c r="N81" s="22"/>
      <c r="O81" s="22"/>
      <c r="P81" s="22"/>
      <c r="Q81" s="22">
        <v>12</v>
      </c>
      <c r="R81" s="22"/>
      <c r="S81" s="22"/>
    </row>
    <row r="82" spans="1:19" x14ac:dyDescent="0.25">
      <c r="A82" s="20">
        <v>44522</v>
      </c>
      <c r="C82" t="s">
        <v>102</v>
      </c>
      <c r="G82" s="22">
        <v>544.5</v>
      </c>
      <c r="K82" s="22">
        <v>544.5</v>
      </c>
      <c r="L82" s="22"/>
      <c r="M82" s="22"/>
      <c r="N82" s="22"/>
      <c r="O82" s="22"/>
      <c r="P82" s="22"/>
      <c r="Q82" s="22"/>
      <c r="R82" s="22"/>
      <c r="S82" s="22"/>
    </row>
    <row r="83" spans="1:19" x14ac:dyDescent="0.25">
      <c r="A83" s="20">
        <v>44522</v>
      </c>
      <c r="C83" t="s">
        <v>103</v>
      </c>
      <c r="G83" s="22">
        <v>726.3</v>
      </c>
      <c r="K83" s="22">
        <v>726.3</v>
      </c>
      <c r="L83" s="22"/>
      <c r="M83" s="22"/>
      <c r="N83" s="22"/>
      <c r="O83" s="22"/>
      <c r="P83" s="22"/>
      <c r="Q83" s="22"/>
      <c r="R83" s="22"/>
      <c r="S83" s="22"/>
    </row>
    <row r="84" spans="1:19" x14ac:dyDescent="0.25">
      <c r="A84" s="20">
        <v>44522</v>
      </c>
      <c r="C84" t="s">
        <v>90</v>
      </c>
      <c r="G84" s="22">
        <v>1207.96</v>
      </c>
      <c r="K84" s="22">
        <v>1207.96</v>
      </c>
      <c r="L84" s="22"/>
      <c r="M84" s="22"/>
      <c r="N84" s="22"/>
      <c r="O84" s="22"/>
      <c r="P84" s="22"/>
      <c r="Q84" s="22"/>
      <c r="R84" s="22"/>
      <c r="S84" s="22"/>
    </row>
    <row r="85" spans="1:19" x14ac:dyDescent="0.25">
      <c r="A85" s="20">
        <v>44522</v>
      </c>
      <c r="C85" t="s">
        <v>104</v>
      </c>
      <c r="G85" s="22">
        <v>40</v>
      </c>
      <c r="K85" s="22"/>
      <c r="L85" s="22"/>
      <c r="M85" s="22"/>
      <c r="N85" s="22"/>
      <c r="O85" s="22"/>
      <c r="P85" s="22"/>
      <c r="Q85" s="22"/>
      <c r="R85" s="22"/>
      <c r="S85" s="22">
        <v>40</v>
      </c>
    </row>
    <row r="86" spans="1:19" x14ac:dyDescent="0.25">
      <c r="A86" s="20">
        <v>44525</v>
      </c>
      <c r="C86" t="s">
        <v>105</v>
      </c>
      <c r="G86" s="22">
        <v>76.94</v>
      </c>
      <c r="K86" s="22">
        <v>76.94</v>
      </c>
      <c r="L86" s="22"/>
      <c r="M86" s="22"/>
      <c r="N86" s="22"/>
      <c r="O86" s="22"/>
      <c r="P86" s="22"/>
      <c r="Q86" s="22"/>
      <c r="R86" s="22"/>
      <c r="S86" s="22"/>
    </row>
    <row r="87" spans="1:19" x14ac:dyDescent="0.25">
      <c r="A87" s="20">
        <v>44525</v>
      </c>
      <c r="C87" t="s">
        <v>106</v>
      </c>
      <c r="G87" s="22">
        <v>299</v>
      </c>
      <c r="K87" s="22">
        <v>299</v>
      </c>
      <c r="L87" s="22"/>
      <c r="M87" s="22"/>
      <c r="N87" s="22"/>
      <c r="O87" s="22"/>
      <c r="P87" s="22"/>
      <c r="Q87" s="22"/>
      <c r="R87" s="22"/>
      <c r="S87" s="22"/>
    </row>
    <row r="88" spans="1:19" x14ac:dyDescent="0.25">
      <c r="A88" s="20">
        <v>44525</v>
      </c>
      <c r="C88" t="s">
        <v>73</v>
      </c>
      <c r="G88" s="22">
        <v>730.62</v>
      </c>
      <c r="K88" s="22">
        <v>730.62</v>
      </c>
      <c r="L88" s="22"/>
      <c r="M88" s="22"/>
      <c r="N88" s="22"/>
      <c r="O88" s="22"/>
      <c r="P88" s="22"/>
      <c r="Q88" s="22"/>
      <c r="R88" s="22"/>
      <c r="S88" s="22"/>
    </row>
    <row r="89" spans="1:19" x14ac:dyDescent="0.25">
      <c r="A89" s="20">
        <v>44525</v>
      </c>
      <c r="C89" t="s">
        <v>103</v>
      </c>
      <c r="G89" s="22">
        <v>731.99</v>
      </c>
      <c r="K89" s="22">
        <v>731.99</v>
      </c>
      <c r="L89" s="22"/>
      <c r="M89" s="22"/>
      <c r="N89" s="22"/>
      <c r="O89" s="22"/>
      <c r="P89" s="22"/>
      <c r="Q89" s="22"/>
      <c r="R89" s="22"/>
      <c r="S89" s="22"/>
    </row>
    <row r="90" spans="1:19" x14ac:dyDescent="0.25">
      <c r="A90" s="20">
        <v>44526</v>
      </c>
      <c r="C90" t="s">
        <v>74</v>
      </c>
      <c r="G90" s="22">
        <v>304.19</v>
      </c>
      <c r="K90" s="22">
        <v>304.19</v>
      </c>
      <c r="L90" s="22"/>
      <c r="M90" s="22"/>
      <c r="N90" s="22"/>
      <c r="O90" s="22"/>
      <c r="P90" s="22"/>
      <c r="Q90" s="22"/>
      <c r="R90" s="22"/>
      <c r="S90" s="22"/>
    </row>
    <row r="91" spans="1:19" x14ac:dyDescent="0.25">
      <c r="A91" s="20">
        <v>44530</v>
      </c>
      <c r="C91" t="s">
        <v>76</v>
      </c>
      <c r="G91" s="22">
        <v>24.5</v>
      </c>
      <c r="K91" s="22"/>
      <c r="L91" s="22"/>
      <c r="M91" s="22"/>
      <c r="N91" s="22"/>
      <c r="O91" s="22">
        <v>24.5</v>
      </c>
      <c r="P91" s="22"/>
      <c r="Q91" s="22"/>
      <c r="R91" s="22"/>
      <c r="S91" s="22"/>
    </row>
    <row r="92" spans="1:19" x14ac:dyDescent="0.25">
      <c r="A92" s="20">
        <v>44531</v>
      </c>
      <c r="C92" t="s">
        <v>107</v>
      </c>
      <c r="G92" s="22">
        <v>151.75</v>
      </c>
      <c r="K92" s="22">
        <v>151.75</v>
      </c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0">
        <v>44531</v>
      </c>
      <c r="C93" t="s">
        <v>108</v>
      </c>
      <c r="G93" s="22">
        <v>726.3</v>
      </c>
      <c r="K93" s="22">
        <v>726.3</v>
      </c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0">
        <v>44544</v>
      </c>
      <c r="C94" t="s">
        <v>70</v>
      </c>
      <c r="G94" s="22">
        <v>35.950000000000003</v>
      </c>
      <c r="K94" s="22"/>
      <c r="L94" s="22"/>
      <c r="M94" s="22">
        <v>35.950000000000003</v>
      </c>
      <c r="N94" s="22"/>
      <c r="O94" s="22"/>
      <c r="P94" s="22"/>
      <c r="Q94" s="22"/>
      <c r="R94" s="22"/>
      <c r="S94" s="22"/>
    </row>
    <row r="95" spans="1:19" x14ac:dyDescent="0.25">
      <c r="A95" s="20">
        <v>44545</v>
      </c>
      <c r="C95" t="s">
        <v>73</v>
      </c>
      <c r="G95" s="22">
        <v>66</v>
      </c>
      <c r="K95" s="22">
        <v>66</v>
      </c>
      <c r="L95" s="22"/>
      <c r="M95" s="22"/>
      <c r="N95" s="22"/>
      <c r="O95" s="22"/>
      <c r="P95" s="22"/>
      <c r="Q95" s="22"/>
      <c r="R95" s="22"/>
      <c r="S95" s="22"/>
    </row>
    <row r="96" spans="1:19" x14ac:dyDescent="0.25">
      <c r="A96" s="20">
        <v>44546</v>
      </c>
      <c r="C96" t="s">
        <v>89</v>
      </c>
      <c r="G96" s="22">
        <v>196.25</v>
      </c>
      <c r="K96" s="22">
        <v>196.25</v>
      </c>
      <c r="L96" s="22"/>
      <c r="M96" s="22"/>
      <c r="N96" s="22"/>
      <c r="O96" s="22"/>
      <c r="P96" s="22"/>
      <c r="Q96" s="22"/>
      <c r="R96" s="22"/>
      <c r="S96" s="22"/>
    </row>
    <row r="97" spans="1:21" x14ac:dyDescent="0.25">
      <c r="A97" s="20">
        <v>44546</v>
      </c>
      <c r="C97" t="s">
        <v>109</v>
      </c>
      <c r="G97" s="22">
        <v>289.60000000000002</v>
      </c>
      <c r="K97" s="22">
        <v>289.60000000000002</v>
      </c>
      <c r="L97" s="22"/>
      <c r="M97" s="22"/>
      <c r="N97" s="22"/>
      <c r="O97" s="22"/>
      <c r="P97" s="22"/>
      <c r="Q97" s="22"/>
      <c r="R97" s="22"/>
      <c r="S97" s="22"/>
    </row>
    <row r="98" spans="1:21" x14ac:dyDescent="0.25">
      <c r="A98" s="20">
        <v>44546</v>
      </c>
      <c r="C98" t="s">
        <v>111</v>
      </c>
      <c r="G98" s="22">
        <v>310.95</v>
      </c>
      <c r="K98" s="22">
        <v>310.95</v>
      </c>
      <c r="L98" s="22"/>
      <c r="M98" s="22"/>
      <c r="N98" s="22"/>
      <c r="O98" s="22"/>
      <c r="P98" s="22"/>
      <c r="Q98" s="22"/>
      <c r="R98" s="22"/>
      <c r="S98" s="22"/>
    </row>
    <row r="99" spans="1:21" x14ac:dyDescent="0.25">
      <c r="A99" s="20">
        <v>44550</v>
      </c>
      <c r="C99" t="s">
        <v>69</v>
      </c>
      <c r="G99" s="22">
        <v>12</v>
      </c>
      <c r="K99" s="22"/>
      <c r="L99" s="22"/>
      <c r="M99" s="22"/>
      <c r="N99" s="22"/>
      <c r="O99" s="22"/>
      <c r="P99" s="22"/>
      <c r="Q99" s="22">
        <v>12</v>
      </c>
      <c r="R99" s="22"/>
      <c r="S99" s="22"/>
    </row>
    <row r="100" spans="1:21" x14ac:dyDescent="0.25">
      <c r="A100" s="20">
        <v>44551</v>
      </c>
      <c r="C100" t="s">
        <v>112</v>
      </c>
      <c r="G100" s="22">
        <v>498.75</v>
      </c>
      <c r="K100" s="22">
        <v>498.75</v>
      </c>
      <c r="L100" s="22"/>
      <c r="M100" s="22"/>
      <c r="N100" s="22"/>
      <c r="O100" s="22"/>
      <c r="P100" s="22"/>
      <c r="Q100" s="22"/>
      <c r="R100" s="22"/>
      <c r="S100" s="22"/>
    </row>
    <row r="101" spans="1:21" x14ac:dyDescent="0.25">
      <c r="A101" s="20">
        <v>44554</v>
      </c>
      <c r="C101" t="s">
        <v>110</v>
      </c>
      <c r="G101" s="22">
        <v>100</v>
      </c>
      <c r="K101" s="22">
        <v>100</v>
      </c>
      <c r="L101" s="22"/>
      <c r="M101" s="22"/>
      <c r="N101" s="22"/>
      <c r="O101" s="22"/>
      <c r="P101" s="22"/>
      <c r="Q101" s="22"/>
      <c r="R101" s="22"/>
      <c r="S101" s="22"/>
    </row>
    <row r="102" spans="1:21" x14ac:dyDescent="0.25">
      <c r="A102" s="20">
        <v>44554</v>
      </c>
      <c r="C102" t="s">
        <v>113</v>
      </c>
      <c r="G102" s="22">
        <v>173.78</v>
      </c>
      <c r="K102" s="22">
        <v>173.78</v>
      </c>
      <c r="L102" s="22"/>
      <c r="M102" s="22"/>
      <c r="N102" s="22"/>
      <c r="O102" s="22"/>
      <c r="P102" s="22"/>
      <c r="Q102" s="22"/>
      <c r="R102" s="22"/>
      <c r="S102" s="22"/>
    </row>
    <row r="103" spans="1:21" x14ac:dyDescent="0.25">
      <c r="A103" s="20">
        <v>44554</v>
      </c>
      <c r="C103" t="s">
        <v>114</v>
      </c>
      <c r="G103" s="22">
        <v>642</v>
      </c>
      <c r="K103" s="22">
        <v>642</v>
      </c>
      <c r="L103" s="22"/>
      <c r="M103" s="22"/>
      <c r="N103" s="22"/>
      <c r="O103" s="22"/>
      <c r="P103" s="22"/>
      <c r="Q103" s="22"/>
      <c r="R103" s="22"/>
      <c r="S103" s="22"/>
    </row>
    <row r="104" spans="1:21" x14ac:dyDescent="0.25">
      <c r="A104" s="20">
        <v>44554</v>
      </c>
      <c r="C104" t="s">
        <v>115</v>
      </c>
      <c r="G104" s="22">
        <v>1679.5</v>
      </c>
      <c r="K104" s="22">
        <v>1679.5</v>
      </c>
      <c r="L104" s="22"/>
      <c r="M104" s="22"/>
      <c r="N104" s="22"/>
      <c r="O104" s="22"/>
      <c r="P104" s="22"/>
      <c r="Q104" s="22"/>
      <c r="R104" s="22"/>
      <c r="S104" s="22"/>
    </row>
    <row r="105" spans="1:21" x14ac:dyDescent="0.25">
      <c r="A105" s="20">
        <v>44558</v>
      </c>
      <c r="C105" t="s">
        <v>76</v>
      </c>
      <c r="G105" s="22">
        <v>24.5</v>
      </c>
      <c r="K105" s="22"/>
      <c r="L105" s="22"/>
      <c r="M105" s="22"/>
      <c r="N105" s="22"/>
      <c r="O105" s="22">
        <v>24.5</v>
      </c>
      <c r="P105" s="22"/>
      <c r="Q105" s="22"/>
      <c r="R105" s="22"/>
      <c r="S105" s="22"/>
    </row>
    <row r="106" spans="1:21" x14ac:dyDescent="0.25">
      <c r="A106" s="20">
        <v>44561</v>
      </c>
      <c r="C106" t="s">
        <v>116</v>
      </c>
      <c r="G106" s="22">
        <v>9505</v>
      </c>
      <c r="K106" s="22"/>
      <c r="L106" s="22"/>
      <c r="M106" s="22"/>
      <c r="N106" s="22"/>
      <c r="O106" s="22"/>
      <c r="P106" s="22"/>
      <c r="Q106" s="22"/>
      <c r="R106" s="22"/>
      <c r="S106" s="22">
        <v>9505</v>
      </c>
    </row>
    <row r="107" spans="1:21" ht="15.75" thickBot="1" x14ac:dyDescent="0.3">
      <c r="E107" s="23">
        <f>SUM(E5:E106)</f>
        <v>51036.990000000005</v>
      </c>
      <c r="G107" s="23">
        <f>SUM(G5:G106)</f>
        <v>51036.990000000005</v>
      </c>
      <c r="I107" s="23">
        <f>SUM(I5:I106)</f>
        <v>45000</v>
      </c>
      <c r="K107" s="23">
        <f>SUM(K5:K106)</f>
        <v>40647.090000000004</v>
      </c>
      <c r="L107" s="22"/>
      <c r="M107" s="23">
        <f>SUM(M5:M106)</f>
        <v>431.39999999999992</v>
      </c>
      <c r="N107" s="22"/>
      <c r="O107" s="23">
        <f>SUM(O5:O106)</f>
        <v>269.5</v>
      </c>
      <c r="P107" s="22"/>
      <c r="Q107" s="23">
        <f>SUM(Q5:Q106)</f>
        <v>144</v>
      </c>
      <c r="R107" s="22"/>
      <c r="S107" s="23">
        <f>SUM(S5:S106)</f>
        <v>3508.01</v>
      </c>
      <c r="U107" s="23">
        <f>K107+M107+O107+Q107+S107-I107</f>
        <v>0</v>
      </c>
    </row>
    <row r="108" spans="1:21" ht="15.75" thickTop="1" x14ac:dyDescent="0.2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8FE1-5B75-4825-8AA6-C563733D323D}">
  <dimension ref="A1:V134"/>
  <sheetViews>
    <sheetView topLeftCell="A96" workbookViewId="0">
      <selection activeCell="A96" sqref="A1:XFD1048576"/>
    </sheetView>
  </sheetViews>
  <sheetFormatPr defaultRowHeight="15" x14ac:dyDescent="0.25"/>
  <cols>
    <col min="1" max="1" width="15.7109375" style="21" customWidth="1"/>
    <col min="2" max="2" width="2.7109375" customWidth="1"/>
    <col min="3" max="3" width="30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</cols>
  <sheetData>
    <row r="1" spans="1:22" x14ac:dyDescent="0.25">
      <c r="A1" s="19" t="s">
        <v>50</v>
      </c>
    </row>
    <row r="2" spans="1:22" ht="15.75" thickBot="1" x14ac:dyDescent="0.3"/>
    <row r="3" spans="1:22" ht="15.75" thickBot="1" x14ac:dyDescent="0.3">
      <c r="A3" s="24" t="s">
        <v>65</v>
      </c>
      <c r="C3" s="25" t="s">
        <v>66</v>
      </c>
      <c r="E3" s="26" t="s">
        <v>67</v>
      </c>
      <c r="G3" s="26" t="s">
        <v>68</v>
      </c>
      <c r="I3" s="26" t="s">
        <v>117</v>
      </c>
      <c r="J3" s="16"/>
      <c r="K3" s="26" t="s">
        <v>25</v>
      </c>
      <c r="L3" s="16"/>
      <c r="M3" s="26" t="s">
        <v>34</v>
      </c>
      <c r="N3" s="16"/>
      <c r="O3" s="26"/>
      <c r="P3" s="16"/>
      <c r="Q3" s="26" t="s">
        <v>121</v>
      </c>
      <c r="R3" s="16"/>
      <c r="S3" s="26" t="s">
        <v>122</v>
      </c>
    </row>
    <row r="5" spans="1:22" x14ac:dyDescent="0.25">
      <c r="A5" s="20">
        <v>44562</v>
      </c>
      <c r="C5" t="s">
        <v>28</v>
      </c>
      <c r="E5" s="22">
        <v>9504.67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>
        <v>-9504.67</v>
      </c>
      <c r="T5" s="22"/>
      <c r="U5" s="22"/>
      <c r="V5" s="22"/>
    </row>
    <row r="6" spans="1:22" x14ac:dyDescent="0.25">
      <c r="A6" s="20">
        <v>44564</v>
      </c>
      <c r="C6" t="s">
        <v>197</v>
      </c>
      <c r="E6" s="22">
        <v>250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>
        <v>-250</v>
      </c>
      <c r="T6" s="22"/>
      <c r="U6" s="22"/>
      <c r="V6" s="22"/>
    </row>
    <row r="7" spans="1:22" x14ac:dyDescent="0.25">
      <c r="A7" s="20">
        <v>44571</v>
      </c>
      <c r="C7" t="s">
        <v>196</v>
      </c>
      <c r="E7" s="22"/>
      <c r="F7" s="22"/>
      <c r="G7" s="22">
        <v>151.75</v>
      </c>
      <c r="H7" s="22"/>
      <c r="I7" s="22"/>
      <c r="J7" s="22"/>
      <c r="K7" s="22">
        <v>151.75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20">
        <v>44571</v>
      </c>
      <c r="C8" t="s">
        <v>195</v>
      </c>
      <c r="E8" s="22"/>
      <c r="F8" s="22"/>
      <c r="G8" s="22">
        <v>475</v>
      </c>
      <c r="H8" s="22"/>
      <c r="I8" s="22"/>
      <c r="J8" s="22"/>
      <c r="K8" s="22">
        <v>475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20">
        <v>44573</v>
      </c>
      <c r="C9" t="s">
        <v>194</v>
      </c>
      <c r="E9" s="22"/>
      <c r="F9" s="22"/>
      <c r="G9" s="22">
        <v>104</v>
      </c>
      <c r="H9" s="22"/>
      <c r="I9" s="22"/>
      <c r="J9" s="22"/>
      <c r="K9" s="22">
        <v>104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5">
      <c r="A10" s="20">
        <v>44578</v>
      </c>
      <c r="C10" t="s">
        <v>70</v>
      </c>
      <c r="E10" s="22"/>
      <c r="F10" s="22"/>
      <c r="G10" s="22">
        <v>37.5</v>
      </c>
      <c r="H10" s="22"/>
      <c r="I10" s="22"/>
      <c r="J10" s="22"/>
      <c r="K10" s="22"/>
      <c r="L10" s="22"/>
      <c r="M10" s="22">
        <v>37.5</v>
      </c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20">
        <v>44585</v>
      </c>
      <c r="C11" t="s">
        <v>69</v>
      </c>
      <c r="E11" s="22"/>
      <c r="F11" s="22"/>
      <c r="G11" s="22">
        <v>12</v>
      </c>
      <c r="H11" s="22"/>
      <c r="I11" s="22"/>
      <c r="J11" s="22"/>
      <c r="K11" s="22"/>
      <c r="L11" s="22"/>
      <c r="M11" s="22"/>
      <c r="N11" s="22"/>
      <c r="O11" s="22"/>
      <c r="P11" s="22"/>
      <c r="Q11" s="22">
        <v>12</v>
      </c>
      <c r="R11" s="22"/>
      <c r="S11" s="22"/>
      <c r="T11" s="22"/>
      <c r="U11" s="22"/>
      <c r="V11" s="22"/>
    </row>
    <row r="12" spans="1:22" x14ac:dyDescent="0.25">
      <c r="A12" s="20">
        <v>44589</v>
      </c>
      <c r="C12" t="s">
        <v>76</v>
      </c>
      <c r="E12" s="22"/>
      <c r="F12" s="22"/>
      <c r="G12" s="22">
        <v>24.5</v>
      </c>
      <c r="H12" s="22"/>
      <c r="I12" s="22"/>
      <c r="J12" s="22"/>
      <c r="K12" s="22"/>
      <c r="L12" s="22"/>
      <c r="M12" s="22">
        <v>24.5</v>
      </c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20">
        <v>44600</v>
      </c>
      <c r="C13" t="s">
        <v>193</v>
      </c>
      <c r="E13" s="22"/>
      <c r="F13" s="22"/>
      <c r="G13" s="22">
        <v>275</v>
      </c>
      <c r="H13" s="22"/>
      <c r="I13" s="22"/>
      <c r="J13" s="22"/>
      <c r="K13" s="22">
        <v>275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20">
        <v>44602</v>
      </c>
      <c r="C14" t="s">
        <v>192</v>
      </c>
      <c r="E14" s="22"/>
      <c r="F14" s="22"/>
      <c r="G14" s="22">
        <v>867</v>
      </c>
      <c r="H14" s="22"/>
      <c r="I14" s="22"/>
      <c r="J14" s="22"/>
      <c r="K14" s="22">
        <v>867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20">
        <v>44602</v>
      </c>
      <c r="C15" t="s">
        <v>191</v>
      </c>
      <c r="E15" s="22"/>
      <c r="F15" s="22"/>
      <c r="G15" s="22">
        <v>1959</v>
      </c>
      <c r="H15" s="22"/>
      <c r="I15" s="22"/>
      <c r="J15" s="22"/>
      <c r="K15" s="22">
        <v>1959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5">
      <c r="A16" s="20">
        <v>44606</v>
      </c>
      <c r="C16" t="s">
        <v>70</v>
      </c>
      <c r="E16" s="22"/>
      <c r="F16" s="22"/>
      <c r="G16" s="22">
        <v>37.5</v>
      </c>
      <c r="H16" s="22"/>
      <c r="I16" s="22"/>
      <c r="J16" s="22"/>
      <c r="K16" s="22"/>
      <c r="L16" s="22"/>
      <c r="M16" s="22">
        <v>37.5</v>
      </c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0">
        <v>44610</v>
      </c>
      <c r="C17" t="s">
        <v>69</v>
      </c>
      <c r="E17" s="22"/>
      <c r="F17" s="22"/>
      <c r="G17" s="22">
        <v>12.15</v>
      </c>
      <c r="H17" s="22"/>
      <c r="I17" s="22"/>
      <c r="J17" s="22"/>
      <c r="K17" s="22"/>
      <c r="L17" s="22"/>
      <c r="M17" s="22"/>
      <c r="N17" s="22"/>
      <c r="O17" s="22"/>
      <c r="P17" s="22"/>
      <c r="Q17" s="22">
        <v>12.15</v>
      </c>
      <c r="R17" s="22"/>
      <c r="S17" s="22"/>
      <c r="T17" s="22"/>
      <c r="U17" s="22"/>
      <c r="V17" s="22"/>
    </row>
    <row r="18" spans="1:22" x14ac:dyDescent="0.25">
      <c r="A18" s="20">
        <v>44621</v>
      </c>
      <c r="C18" t="s">
        <v>190</v>
      </c>
      <c r="E18" s="22"/>
      <c r="F18" s="22"/>
      <c r="G18" s="22">
        <v>92.95</v>
      </c>
      <c r="H18" s="22"/>
      <c r="I18" s="22"/>
      <c r="J18" s="22"/>
      <c r="K18" s="22">
        <v>92.95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A19" s="20">
        <v>44623</v>
      </c>
      <c r="C19" t="s">
        <v>76</v>
      </c>
      <c r="E19" s="22"/>
      <c r="F19" s="22"/>
      <c r="G19" s="22">
        <v>39</v>
      </c>
      <c r="H19" s="22"/>
      <c r="I19" s="22"/>
      <c r="J19" s="22"/>
      <c r="K19" s="22"/>
      <c r="L19" s="22"/>
      <c r="M19" s="22">
        <v>39</v>
      </c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5">
      <c r="A20" s="20">
        <v>44627</v>
      </c>
      <c r="C20" t="s">
        <v>189</v>
      </c>
      <c r="E20" s="22"/>
      <c r="F20" s="22"/>
      <c r="G20" s="22">
        <v>229</v>
      </c>
      <c r="H20" s="22"/>
      <c r="I20" s="22"/>
      <c r="J20" s="22"/>
      <c r="K20" s="22">
        <v>229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25">
      <c r="A21" s="20">
        <v>44627</v>
      </c>
      <c r="C21" t="s">
        <v>188</v>
      </c>
      <c r="E21" s="22"/>
      <c r="F21" s="22"/>
      <c r="G21" s="22">
        <v>135</v>
      </c>
      <c r="H21" s="22"/>
      <c r="I21" s="22"/>
      <c r="J21" s="22"/>
      <c r="K21" s="22">
        <v>135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5">
      <c r="A22" s="20">
        <v>44627</v>
      </c>
      <c r="C22" t="s">
        <v>187</v>
      </c>
      <c r="E22" s="22"/>
      <c r="F22" s="22"/>
      <c r="G22" s="22">
        <v>194.97</v>
      </c>
      <c r="H22" s="22"/>
      <c r="I22" s="22"/>
      <c r="J22" s="22"/>
      <c r="K22" s="22">
        <v>194.97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5">
      <c r="A23" s="20">
        <v>44629</v>
      </c>
      <c r="C23" t="s">
        <v>186</v>
      </c>
      <c r="E23" s="22"/>
      <c r="F23" s="22"/>
      <c r="G23" s="22">
        <v>1168</v>
      </c>
      <c r="H23" s="22"/>
      <c r="I23" s="22"/>
      <c r="J23" s="22"/>
      <c r="K23" s="22">
        <v>1168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5">
      <c r="A24" s="20">
        <v>44630</v>
      </c>
      <c r="C24" t="s">
        <v>73</v>
      </c>
      <c r="E24" s="22"/>
      <c r="F24" s="22"/>
      <c r="G24" s="22">
        <v>215.71</v>
      </c>
      <c r="H24" s="22"/>
      <c r="I24" s="22"/>
      <c r="J24" s="22"/>
      <c r="K24" s="22">
        <v>215.71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5">
      <c r="A25" s="20">
        <v>44630</v>
      </c>
      <c r="C25" t="s">
        <v>185</v>
      </c>
      <c r="E25" s="22"/>
      <c r="F25" s="22"/>
      <c r="G25" s="22">
        <v>129.97999999999999</v>
      </c>
      <c r="H25" s="22"/>
      <c r="I25" s="22"/>
      <c r="J25" s="22"/>
      <c r="K25" s="22">
        <v>129.97999999999999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25">
      <c r="A26" s="20">
        <v>44630</v>
      </c>
      <c r="C26" t="s">
        <v>184</v>
      </c>
      <c r="E26" s="22"/>
      <c r="F26" s="22"/>
      <c r="G26" s="22">
        <v>209.09</v>
      </c>
      <c r="H26" s="22"/>
      <c r="I26" s="22"/>
      <c r="J26" s="22"/>
      <c r="K26" s="22">
        <v>209.9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5">
      <c r="A27" s="20">
        <v>44637</v>
      </c>
      <c r="C27" t="s">
        <v>124</v>
      </c>
      <c r="E27" s="22"/>
      <c r="F27" s="22"/>
      <c r="G27" s="22">
        <v>41.75</v>
      </c>
      <c r="H27" s="22"/>
      <c r="I27" s="22"/>
      <c r="J27" s="22"/>
      <c r="K27" s="22"/>
      <c r="L27" s="22"/>
      <c r="M27" s="22">
        <v>41.75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A28" s="20">
        <v>44637</v>
      </c>
      <c r="C28" t="s">
        <v>73</v>
      </c>
      <c r="E28" s="22"/>
      <c r="F28" s="22"/>
      <c r="G28" s="22">
        <v>73.25</v>
      </c>
      <c r="H28" s="22"/>
      <c r="I28" s="22"/>
      <c r="J28" s="22"/>
      <c r="K28" s="22">
        <v>73.25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A29" s="20">
        <v>44637</v>
      </c>
      <c r="C29" t="s">
        <v>183</v>
      </c>
      <c r="E29" s="22"/>
      <c r="F29" s="22"/>
      <c r="G29" s="22">
        <v>116.37</v>
      </c>
      <c r="H29" s="22"/>
      <c r="I29" s="22"/>
      <c r="J29" s="22"/>
      <c r="K29" s="22">
        <v>116.37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A30" s="20">
        <v>44637</v>
      </c>
      <c r="C30" t="s">
        <v>182</v>
      </c>
      <c r="E30" s="22"/>
      <c r="F30" s="22"/>
      <c r="G30" s="22">
        <v>209.9</v>
      </c>
      <c r="H30" s="22"/>
      <c r="I30" s="22"/>
      <c r="J30" s="22"/>
      <c r="K30" s="22">
        <v>209.9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5">
      <c r="A31" s="20">
        <v>44637</v>
      </c>
      <c r="C31" t="s">
        <v>181</v>
      </c>
      <c r="E31" s="22"/>
      <c r="F31" s="22"/>
      <c r="G31" s="22">
        <v>299.98</v>
      </c>
      <c r="H31" s="22"/>
      <c r="I31" s="22"/>
      <c r="J31" s="22"/>
      <c r="K31" s="22">
        <v>299.98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5">
      <c r="A32" s="20">
        <v>44638</v>
      </c>
      <c r="C32" t="s">
        <v>180</v>
      </c>
      <c r="E32" s="22">
        <v>1486.55</v>
      </c>
      <c r="F32" s="22"/>
      <c r="G32" s="22"/>
      <c r="H32" s="22"/>
      <c r="I32" s="22">
        <v>1486.55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x14ac:dyDescent="0.25">
      <c r="A33" s="20">
        <v>44641</v>
      </c>
      <c r="C33" t="s">
        <v>69</v>
      </c>
      <c r="E33" s="22"/>
      <c r="F33" s="22"/>
      <c r="G33" s="22">
        <v>12.15</v>
      </c>
      <c r="H33" s="22"/>
      <c r="I33" s="22"/>
      <c r="J33" s="22"/>
      <c r="K33" s="22"/>
      <c r="L33" s="22"/>
      <c r="M33" s="22"/>
      <c r="N33" s="22"/>
      <c r="O33" s="22"/>
      <c r="P33" s="22"/>
      <c r="Q33" s="22">
        <v>12.145</v>
      </c>
      <c r="R33" s="22"/>
      <c r="S33" s="22"/>
      <c r="T33" s="22"/>
      <c r="U33" s="22"/>
      <c r="V33" s="22"/>
    </row>
    <row r="34" spans="1:22" x14ac:dyDescent="0.25">
      <c r="A34" s="20">
        <v>44704</v>
      </c>
      <c r="C34" t="s">
        <v>73</v>
      </c>
      <c r="E34" s="22"/>
      <c r="F34" s="22"/>
      <c r="G34" s="22">
        <v>834.36</v>
      </c>
      <c r="H34" s="22"/>
      <c r="I34" s="22"/>
      <c r="J34" s="22"/>
      <c r="K34" s="22">
        <v>834.36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x14ac:dyDescent="0.25">
      <c r="A35" s="20">
        <v>44643</v>
      </c>
      <c r="C35" t="s">
        <v>179</v>
      </c>
      <c r="E35" s="22"/>
      <c r="F35" s="22"/>
      <c r="G35" s="22">
        <v>304.19</v>
      </c>
      <c r="H35" s="22"/>
      <c r="I35" s="22"/>
      <c r="J35" s="22"/>
      <c r="K35" s="22">
        <v>304.19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x14ac:dyDescent="0.25">
      <c r="A36" s="20">
        <v>44648</v>
      </c>
      <c r="C36" t="s">
        <v>178</v>
      </c>
      <c r="E36" s="22"/>
      <c r="F36" s="22"/>
      <c r="G36" s="22">
        <v>71.94</v>
      </c>
      <c r="H36" s="22"/>
      <c r="I36" s="22"/>
      <c r="J36" s="22"/>
      <c r="K36" s="22">
        <v>71.94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x14ac:dyDescent="0.25">
      <c r="A37" s="20">
        <v>44649</v>
      </c>
      <c r="C37" t="s">
        <v>177</v>
      </c>
      <c r="E37" s="22">
        <v>726.3</v>
      </c>
      <c r="F37" s="22"/>
      <c r="G37" s="22"/>
      <c r="H37" s="22"/>
      <c r="I37" s="22"/>
      <c r="J37" s="22"/>
      <c r="K37" s="22">
        <v>-726.3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x14ac:dyDescent="0.25">
      <c r="A38" s="20">
        <v>44649</v>
      </c>
      <c r="C38" t="s">
        <v>21</v>
      </c>
      <c r="E38" s="22"/>
      <c r="F38" s="22"/>
      <c r="G38" s="22">
        <v>451.54</v>
      </c>
      <c r="H38" s="22"/>
      <c r="I38" s="22"/>
      <c r="J38" s="22"/>
      <c r="K38" s="22">
        <v>451.54</v>
      </c>
      <c r="L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25">
      <c r="A39" s="20">
        <v>44649</v>
      </c>
      <c r="C39" t="s">
        <v>176</v>
      </c>
      <c r="E39" s="22"/>
      <c r="F39" s="22"/>
      <c r="G39" s="22">
        <v>589.99</v>
      </c>
      <c r="H39" s="22"/>
      <c r="I39" s="22"/>
      <c r="J39" s="22"/>
      <c r="K39" s="22">
        <v>589.99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25">
      <c r="A40" s="20">
        <v>44652</v>
      </c>
      <c r="C40" t="s">
        <v>175</v>
      </c>
      <c r="E40" s="22"/>
      <c r="F40" s="22"/>
      <c r="G40" s="22">
        <v>1148.95</v>
      </c>
      <c r="H40" s="22"/>
      <c r="I40" s="22"/>
      <c r="J40" s="22"/>
      <c r="K40" s="22">
        <v>1148.95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5">
      <c r="A41" s="20">
        <v>44652</v>
      </c>
      <c r="C41" t="s">
        <v>174</v>
      </c>
      <c r="E41" s="22"/>
      <c r="F41" s="22"/>
      <c r="G41" s="22">
        <v>118.91</v>
      </c>
      <c r="H41" s="22"/>
      <c r="I41" s="22"/>
      <c r="J41" s="22"/>
      <c r="K41" s="22">
        <v>118.91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x14ac:dyDescent="0.25">
      <c r="A42" s="20">
        <v>44652</v>
      </c>
      <c r="C42" t="s">
        <v>173</v>
      </c>
      <c r="E42" s="22"/>
      <c r="F42" s="22"/>
      <c r="G42" s="22">
        <v>318.94</v>
      </c>
      <c r="H42" s="22"/>
      <c r="I42" s="22"/>
      <c r="J42" s="22"/>
      <c r="K42" s="22">
        <v>318.94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x14ac:dyDescent="0.25">
      <c r="A43" s="20">
        <v>44656</v>
      </c>
      <c r="C43" t="s">
        <v>172</v>
      </c>
      <c r="E43" s="22"/>
      <c r="F43" s="22"/>
      <c r="G43" s="22">
        <v>276.83</v>
      </c>
      <c r="H43" s="22"/>
      <c r="I43" s="22"/>
      <c r="J43" s="22"/>
      <c r="K43" s="22">
        <v>276.83</v>
      </c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x14ac:dyDescent="0.25">
      <c r="A44" s="20">
        <v>44656</v>
      </c>
      <c r="C44" t="s">
        <v>117</v>
      </c>
      <c r="E44" s="22">
        <v>10000</v>
      </c>
      <c r="F44" s="22"/>
      <c r="G44" s="22"/>
      <c r="H44" s="22"/>
      <c r="I44" s="22">
        <v>10000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x14ac:dyDescent="0.25">
      <c r="A45" s="20">
        <v>44656</v>
      </c>
      <c r="C45" t="s">
        <v>171</v>
      </c>
      <c r="E45" s="22"/>
      <c r="F45" s="22"/>
      <c r="G45" s="22">
        <v>1437.48</v>
      </c>
      <c r="H45" s="22"/>
      <c r="I45" s="22"/>
      <c r="J45" s="22"/>
      <c r="K45" s="22">
        <v>1437.48</v>
      </c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x14ac:dyDescent="0.25">
      <c r="A46" s="20">
        <v>44656</v>
      </c>
      <c r="C46" t="s">
        <v>170</v>
      </c>
      <c r="E46" s="22"/>
      <c r="F46" s="22"/>
      <c r="G46" s="22">
        <v>200</v>
      </c>
      <c r="H46" s="22"/>
      <c r="I46" s="22"/>
      <c r="J46" s="22"/>
      <c r="K46" s="22">
        <v>200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x14ac:dyDescent="0.25">
      <c r="A47" s="20">
        <v>44663</v>
      </c>
      <c r="C47" t="s">
        <v>124</v>
      </c>
      <c r="E47" s="22"/>
      <c r="F47" s="22"/>
      <c r="G47" s="22">
        <v>41.75</v>
      </c>
      <c r="H47" s="22"/>
      <c r="I47" s="22"/>
      <c r="J47" s="22"/>
      <c r="K47" s="22"/>
      <c r="L47" s="22"/>
      <c r="M47" s="22">
        <v>41.75</v>
      </c>
      <c r="N47" s="22"/>
      <c r="O47" s="22"/>
      <c r="P47" s="22"/>
      <c r="Q47" s="22"/>
      <c r="R47" s="22"/>
      <c r="S47" s="22"/>
      <c r="T47" s="22"/>
      <c r="U47" s="22"/>
      <c r="V47" s="22"/>
    </row>
    <row r="48" spans="1:22" x14ac:dyDescent="0.25">
      <c r="A48" s="20">
        <v>44663</v>
      </c>
      <c r="C48" t="s">
        <v>76</v>
      </c>
      <c r="E48" s="22">
        <v>15.89</v>
      </c>
      <c r="F48" s="22"/>
      <c r="G48" s="22"/>
      <c r="H48" s="22"/>
      <c r="I48" s="22"/>
      <c r="J48" s="22"/>
      <c r="K48" s="22"/>
      <c r="L48" s="22"/>
      <c r="M48" s="22">
        <v>-15.89</v>
      </c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5">
      <c r="A49" s="20">
        <v>44665</v>
      </c>
      <c r="C49" t="s">
        <v>169</v>
      </c>
      <c r="E49" s="22"/>
      <c r="F49" s="22"/>
      <c r="G49" s="22">
        <v>399</v>
      </c>
      <c r="H49" s="22"/>
      <c r="I49" s="22"/>
      <c r="J49" s="22"/>
      <c r="K49" s="22">
        <v>399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x14ac:dyDescent="0.25">
      <c r="A50" s="20">
        <v>44665</v>
      </c>
      <c r="C50" t="s">
        <v>168</v>
      </c>
      <c r="E50" s="22"/>
      <c r="F50" s="22"/>
      <c r="G50" s="22">
        <v>2057</v>
      </c>
      <c r="H50" s="22"/>
      <c r="I50" s="22"/>
      <c r="J50" s="22"/>
      <c r="K50" s="22">
        <v>2057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25">
      <c r="A51" s="20">
        <v>44670</v>
      </c>
      <c r="C51" t="s">
        <v>167</v>
      </c>
      <c r="E51" s="22"/>
      <c r="F51" s="22"/>
      <c r="G51" s="22">
        <v>247.45</v>
      </c>
      <c r="H51" s="22"/>
      <c r="I51" s="22"/>
      <c r="J51" s="22"/>
      <c r="K51" s="22">
        <v>247.45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5">
      <c r="A52" s="20">
        <v>44672</v>
      </c>
      <c r="C52" t="s">
        <v>69</v>
      </c>
      <c r="E52" s="22"/>
      <c r="F52" s="22"/>
      <c r="G52" s="22">
        <v>12.15</v>
      </c>
      <c r="H52" s="22"/>
      <c r="I52" s="22"/>
      <c r="J52" s="22"/>
      <c r="K52" s="22"/>
      <c r="L52" s="22"/>
      <c r="M52" s="22"/>
      <c r="N52" s="22"/>
      <c r="O52" s="22"/>
      <c r="P52" s="22"/>
      <c r="Q52" s="22">
        <v>12.15</v>
      </c>
      <c r="R52" s="22"/>
      <c r="S52" s="22"/>
      <c r="T52" s="22"/>
      <c r="U52" s="22"/>
      <c r="V52" s="22"/>
    </row>
    <row r="53" spans="1:22" x14ac:dyDescent="0.25">
      <c r="A53" s="20">
        <v>44677</v>
      </c>
      <c r="C53" t="s">
        <v>166</v>
      </c>
      <c r="E53" s="22"/>
      <c r="F53" s="22"/>
      <c r="G53" s="22">
        <v>89.85</v>
      </c>
      <c r="H53" s="22"/>
      <c r="I53" s="22"/>
      <c r="J53" s="22"/>
      <c r="K53" s="22">
        <v>89.85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5">
      <c r="A54" s="20">
        <v>44693</v>
      </c>
      <c r="C54" t="s">
        <v>124</v>
      </c>
      <c r="E54" s="22"/>
      <c r="F54" s="22"/>
      <c r="G54" s="22">
        <v>41.75</v>
      </c>
      <c r="H54" s="22"/>
      <c r="I54" s="22"/>
      <c r="J54" s="22"/>
      <c r="K54" s="22"/>
      <c r="L54" s="22"/>
      <c r="M54" s="22">
        <v>41.75</v>
      </c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5">
      <c r="A55" s="20">
        <v>44704</v>
      </c>
      <c r="C55" t="s">
        <v>165</v>
      </c>
      <c r="E55" s="22"/>
      <c r="F55" s="22"/>
      <c r="G55" s="22">
        <v>68.7</v>
      </c>
      <c r="H55" s="22"/>
      <c r="I55" s="22"/>
      <c r="J55" s="22"/>
      <c r="K55" s="22">
        <v>68.7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x14ac:dyDescent="0.25">
      <c r="A56" s="20">
        <v>44705</v>
      </c>
      <c r="C56" t="s">
        <v>69</v>
      </c>
      <c r="E56" s="22"/>
      <c r="F56" s="22"/>
      <c r="G56" s="22">
        <v>12.15</v>
      </c>
      <c r="H56" s="22"/>
      <c r="I56" s="22"/>
      <c r="J56" s="22"/>
      <c r="K56" s="22"/>
      <c r="L56" s="22"/>
      <c r="M56" s="22"/>
      <c r="N56" s="22"/>
      <c r="O56" s="22"/>
      <c r="P56" s="22"/>
      <c r="Q56" s="22">
        <v>12.15</v>
      </c>
      <c r="R56" s="22"/>
      <c r="S56" s="22"/>
      <c r="T56" s="22"/>
      <c r="U56" s="22"/>
      <c r="V56" s="22"/>
    </row>
    <row r="57" spans="1:22" x14ac:dyDescent="0.25">
      <c r="A57" s="20">
        <v>44714</v>
      </c>
      <c r="C57" t="s">
        <v>164</v>
      </c>
      <c r="E57" s="22"/>
      <c r="F57" s="22"/>
      <c r="G57" s="22">
        <v>499</v>
      </c>
      <c r="H57" s="22"/>
      <c r="I57" s="22"/>
      <c r="J57" s="22"/>
      <c r="K57" s="22">
        <v>499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5">
      <c r="A58" s="20">
        <v>44714</v>
      </c>
      <c r="C58" t="s">
        <v>21</v>
      </c>
      <c r="E58" s="22"/>
      <c r="F58" s="22"/>
      <c r="G58" s="22">
        <v>486.73</v>
      </c>
      <c r="H58" s="22"/>
      <c r="I58" s="22"/>
      <c r="J58" s="22"/>
      <c r="K58" s="22">
        <v>486.73</v>
      </c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5">
      <c r="A59" s="20">
        <v>44714</v>
      </c>
      <c r="C59" t="s">
        <v>163</v>
      </c>
      <c r="E59" s="22"/>
      <c r="F59" s="22"/>
      <c r="G59" s="22">
        <v>304.19</v>
      </c>
      <c r="H59" s="22"/>
      <c r="I59" s="22"/>
      <c r="J59" s="22"/>
      <c r="K59" s="22">
        <v>304.19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x14ac:dyDescent="0.25">
      <c r="A60" s="20">
        <v>44714</v>
      </c>
      <c r="C60" t="s">
        <v>73</v>
      </c>
      <c r="E60" s="22"/>
      <c r="F60" s="22"/>
      <c r="G60" s="22">
        <v>1056.08</v>
      </c>
      <c r="H60" s="22"/>
      <c r="I60" s="22"/>
      <c r="J60" s="22"/>
      <c r="K60" s="22">
        <v>1056.08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x14ac:dyDescent="0.25">
      <c r="A61" s="20">
        <v>44719</v>
      </c>
      <c r="C61" t="s">
        <v>73</v>
      </c>
      <c r="E61" s="22"/>
      <c r="F61" s="22"/>
      <c r="G61" s="22">
        <v>99.95</v>
      </c>
      <c r="H61" s="22"/>
      <c r="I61" s="22"/>
      <c r="J61" s="22"/>
      <c r="K61" s="22">
        <v>99.95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5">
      <c r="A62" s="20">
        <v>44725</v>
      </c>
      <c r="C62" t="s">
        <v>124</v>
      </c>
      <c r="E62" s="22"/>
      <c r="F62" s="22"/>
      <c r="G62" s="22">
        <v>41.75</v>
      </c>
      <c r="H62" s="22"/>
      <c r="I62" s="22"/>
      <c r="J62" s="22"/>
      <c r="K62" s="22"/>
      <c r="L62" s="22"/>
      <c r="M62" s="22">
        <v>41.75</v>
      </c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5">
      <c r="A63" s="20">
        <v>44726</v>
      </c>
      <c r="C63" t="s">
        <v>162</v>
      </c>
      <c r="E63" s="22"/>
      <c r="F63" s="22"/>
      <c r="G63" s="22">
        <v>177.95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>
        <v>177.95</v>
      </c>
      <c r="T63" s="22"/>
      <c r="U63" s="22"/>
      <c r="V63" s="22"/>
    </row>
    <row r="64" spans="1:22" x14ac:dyDescent="0.25">
      <c r="A64" s="20">
        <v>44726</v>
      </c>
      <c r="C64" t="s">
        <v>161</v>
      </c>
      <c r="E64" s="22"/>
      <c r="F64" s="22"/>
      <c r="G64" s="22">
        <v>194.97</v>
      </c>
      <c r="H64" s="22"/>
      <c r="I64" s="22"/>
      <c r="J64" s="22"/>
      <c r="K64" s="22">
        <v>194.97</v>
      </c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x14ac:dyDescent="0.25">
      <c r="A65" s="20">
        <v>44726</v>
      </c>
      <c r="C65" t="s">
        <v>160</v>
      </c>
      <c r="E65" s="22"/>
      <c r="F65" s="22"/>
      <c r="G65" s="22">
        <v>1965.64</v>
      </c>
      <c r="H65" s="22"/>
      <c r="I65" s="22"/>
      <c r="J65" s="22"/>
      <c r="K65" s="22">
        <v>1965.64</v>
      </c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20">
        <v>44728</v>
      </c>
      <c r="C66" t="s">
        <v>159</v>
      </c>
      <c r="E66" s="22"/>
      <c r="F66" s="22"/>
      <c r="G66" s="22">
        <v>199</v>
      </c>
      <c r="H66" s="22"/>
      <c r="I66" s="22"/>
      <c r="J66" s="22"/>
      <c r="K66" s="22">
        <v>199</v>
      </c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5">
      <c r="A67" s="20">
        <v>44729</v>
      </c>
      <c r="C67" t="s">
        <v>69</v>
      </c>
      <c r="E67" s="22"/>
      <c r="F67" s="22"/>
      <c r="G67" s="22">
        <v>12.15</v>
      </c>
      <c r="H67" s="22"/>
      <c r="I67" s="22"/>
      <c r="J67" s="22"/>
      <c r="K67" s="22"/>
      <c r="L67" s="22"/>
      <c r="M67" s="22"/>
      <c r="N67" s="22"/>
      <c r="O67" s="22"/>
      <c r="P67" s="22"/>
      <c r="Q67" s="22">
        <v>12.15</v>
      </c>
      <c r="R67" s="22"/>
      <c r="S67" s="22"/>
      <c r="T67" s="22"/>
      <c r="U67" s="22"/>
      <c r="V67" s="22"/>
    </row>
    <row r="68" spans="1:22" x14ac:dyDescent="0.25">
      <c r="A68" s="20">
        <v>44736</v>
      </c>
      <c r="C68" t="s">
        <v>117</v>
      </c>
      <c r="E68" s="27">
        <v>5000</v>
      </c>
      <c r="F68" s="22"/>
      <c r="G68" s="22"/>
      <c r="H68" s="22"/>
      <c r="I68" s="22">
        <v>5000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25">
      <c r="A69" s="20">
        <v>44736</v>
      </c>
      <c r="C69" t="s">
        <v>158</v>
      </c>
      <c r="E69" s="27"/>
      <c r="F69" s="22"/>
      <c r="G69" s="22">
        <v>1275</v>
      </c>
      <c r="H69" s="22"/>
      <c r="I69" s="27"/>
      <c r="J69" s="22"/>
      <c r="K69" s="22">
        <v>1275</v>
      </c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x14ac:dyDescent="0.25">
      <c r="A70" s="20">
        <v>44736</v>
      </c>
      <c r="C70" t="s">
        <v>157</v>
      </c>
      <c r="E70" s="27"/>
      <c r="F70" s="22"/>
      <c r="G70" s="22">
        <v>100.11</v>
      </c>
      <c r="H70" s="22"/>
      <c r="I70" s="27"/>
      <c r="J70" s="22"/>
      <c r="K70" s="22">
        <v>100.11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x14ac:dyDescent="0.25">
      <c r="A71" s="20">
        <v>110479</v>
      </c>
      <c r="C71" t="s">
        <v>156</v>
      </c>
      <c r="E71" s="27"/>
      <c r="F71" s="22"/>
      <c r="G71" s="22">
        <v>375</v>
      </c>
      <c r="H71" s="22"/>
      <c r="I71" s="27"/>
      <c r="J71" s="22"/>
      <c r="K71" s="22">
        <v>375</v>
      </c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x14ac:dyDescent="0.25">
      <c r="A72" s="20">
        <v>44741</v>
      </c>
      <c r="C72" t="s">
        <v>73</v>
      </c>
      <c r="E72" s="27"/>
      <c r="F72" s="22"/>
      <c r="G72" s="22">
        <v>80</v>
      </c>
      <c r="H72" s="22"/>
      <c r="I72" s="27"/>
      <c r="J72" s="22"/>
      <c r="K72" s="22">
        <v>80</v>
      </c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x14ac:dyDescent="0.25">
      <c r="A73" s="20">
        <v>44747</v>
      </c>
      <c r="C73" t="s">
        <v>155</v>
      </c>
      <c r="E73" s="27"/>
      <c r="G73" s="22">
        <v>100</v>
      </c>
      <c r="I73" s="27"/>
      <c r="K73" s="22">
        <v>100</v>
      </c>
      <c r="L73" s="22"/>
      <c r="M73" s="22"/>
      <c r="N73" s="22"/>
      <c r="O73" s="22"/>
      <c r="P73" s="22"/>
      <c r="Q73" s="22"/>
      <c r="R73" s="22"/>
      <c r="S73" s="22"/>
    </row>
    <row r="74" spans="1:22" x14ac:dyDescent="0.25">
      <c r="A74" s="20">
        <v>44747</v>
      </c>
      <c r="C74" t="s">
        <v>154</v>
      </c>
      <c r="E74" s="27"/>
      <c r="G74" s="22">
        <v>120</v>
      </c>
      <c r="I74" s="27"/>
      <c r="K74" s="22">
        <v>120</v>
      </c>
      <c r="L74" s="22"/>
      <c r="M74" s="22"/>
      <c r="N74" s="22"/>
      <c r="O74" s="22"/>
      <c r="P74" s="22"/>
      <c r="Q74" s="22"/>
      <c r="R74" s="22"/>
      <c r="S74" s="22"/>
    </row>
    <row r="75" spans="1:22" x14ac:dyDescent="0.25">
      <c r="A75" s="20">
        <v>44747</v>
      </c>
      <c r="C75" t="s">
        <v>153</v>
      </c>
      <c r="E75" s="27"/>
      <c r="G75" s="22">
        <v>1000</v>
      </c>
      <c r="I75" s="27"/>
      <c r="K75" s="22">
        <v>1000</v>
      </c>
      <c r="L75" s="22"/>
      <c r="M75" s="22"/>
      <c r="N75" s="22"/>
      <c r="O75" s="22"/>
      <c r="P75" s="22"/>
      <c r="Q75" s="22"/>
      <c r="R75" s="22"/>
      <c r="S75" s="22"/>
    </row>
    <row r="76" spans="1:22" x14ac:dyDescent="0.25">
      <c r="A76" s="20">
        <v>44747</v>
      </c>
      <c r="C76" t="s">
        <v>152</v>
      </c>
      <c r="E76" s="27"/>
      <c r="G76" s="22">
        <v>1492</v>
      </c>
      <c r="I76" s="27"/>
      <c r="K76" s="22">
        <v>1492</v>
      </c>
      <c r="L76" s="22"/>
      <c r="M76" s="22"/>
      <c r="N76" s="22"/>
      <c r="O76" s="22"/>
      <c r="P76" s="22"/>
      <c r="Q76" s="22"/>
      <c r="R76" s="22"/>
      <c r="S76" s="22"/>
    </row>
    <row r="77" spans="1:22" x14ac:dyDescent="0.25">
      <c r="A77" s="20">
        <v>44754</v>
      </c>
      <c r="C77" t="s">
        <v>124</v>
      </c>
      <c r="E77" s="27"/>
      <c r="G77" s="22">
        <v>41.75</v>
      </c>
      <c r="I77" s="27"/>
      <c r="K77" s="22"/>
      <c r="L77" s="22"/>
      <c r="M77" s="22">
        <v>41.75</v>
      </c>
      <c r="N77" s="22"/>
      <c r="O77" s="22"/>
      <c r="P77" s="22"/>
      <c r="Q77" s="22"/>
      <c r="R77" s="22"/>
      <c r="S77" s="22"/>
    </row>
    <row r="78" spans="1:22" x14ac:dyDescent="0.25">
      <c r="A78" s="20">
        <v>44758</v>
      </c>
      <c r="C78" t="s">
        <v>151</v>
      </c>
      <c r="E78" s="27"/>
      <c r="G78" s="22">
        <v>562.35</v>
      </c>
      <c r="I78" s="27"/>
      <c r="K78" s="22">
        <v>562.35</v>
      </c>
      <c r="L78" s="22"/>
      <c r="M78" s="22"/>
      <c r="N78" s="22"/>
      <c r="O78" s="22"/>
      <c r="P78" s="22"/>
      <c r="Q78" s="22"/>
      <c r="R78" s="22"/>
      <c r="S78" s="22"/>
    </row>
    <row r="79" spans="1:22" x14ac:dyDescent="0.25">
      <c r="A79" s="20">
        <v>44758</v>
      </c>
      <c r="C79" t="s">
        <v>150</v>
      </c>
      <c r="E79" s="27"/>
      <c r="G79" s="22">
        <v>106.8</v>
      </c>
      <c r="I79" s="27"/>
      <c r="K79" s="22">
        <v>106.8</v>
      </c>
      <c r="L79" s="22"/>
      <c r="M79" s="22"/>
      <c r="N79" s="22"/>
      <c r="O79" s="22"/>
      <c r="P79" s="22"/>
      <c r="Q79" s="22"/>
      <c r="R79" s="22"/>
      <c r="S79" s="22"/>
    </row>
    <row r="80" spans="1:22" x14ac:dyDescent="0.25">
      <c r="A80" s="20">
        <v>44758</v>
      </c>
      <c r="C80" t="s">
        <v>149</v>
      </c>
      <c r="E80" s="27"/>
      <c r="G80" s="22">
        <v>560.64</v>
      </c>
      <c r="I80" s="27"/>
      <c r="K80" s="22">
        <v>560.64</v>
      </c>
      <c r="L80" s="22"/>
      <c r="M80" s="22"/>
      <c r="N80" s="22"/>
      <c r="O80" s="22"/>
      <c r="P80" s="22"/>
      <c r="Q80" s="22"/>
      <c r="R80" s="22"/>
      <c r="S80" s="22"/>
    </row>
    <row r="81" spans="1:19" x14ac:dyDescent="0.25">
      <c r="A81" s="20">
        <v>44762</v>
      </c>
      <c r="C81" t="s">
        <v>69</v>
      </c>
      <c r="E81" s="27"/>
      <c r="G81" s="22">
        <v>12.15</v>
      </c>
      <c r="I81" s="27"/>
      <c r="K81" s="22"/>
      <c r="L81" s="22"/>
      <c r="M81" s="22"/>
      <c r="N81" s="22"/>
      <c r="O81" s="22"/>
      <c r="P81" s="22"/>
      <c r="Q81" s="22">
        <v>12.15</v>
      </c>
      <c r="R81" s="22"/>
      <c r="S81" s="22"/>
    </row>
    <row r="82" spans="1:19" x14ac:dyDescent="0.25">
      <c r="A82" s="20">
        <v>44784</v>
      </c>
      <c r="C82" t="s">
        <v>124</v>
      </c>
      <c r="E82" s="27"/>
      <c r="G82" s="22">
        <v>41.75</v>
      </c>
      <c r="I82" s="27"/>
      <c r="K82" s="22"/>
      <c r="L82" s="22"/>
      <c r="M82" s="22">
        <v>41.75</v>
      </c>
      <c r="N82" s="22"/>
      <c r="O82" s="22"/>
      <c r="P82" s="22"/>
      <c r="Q82" s="22"/>
      <c r="R82" s="22"/>
      <c r="S82" s="22"/>
    </row>
    <row r="83" spans="1:19" x14ac:dyDescent="0.25">
      <c r="A83" s="20">
        <v>44788</v>
      </c>
      <c r="C83" t="s">
        <v>117</v>
      </c>
      <c r="E83" s="27">
        <v>5000</v>
      </c>
      <c r="G83" s="22"/>
      <c r="I83" s="27">
        <v>5000</v>
      </c>
      <c r="K83" s="22"/>
      <c r="L83" s="22"/>
      <c r="M83" s="22"/>
      <c r="N83" s="22"/>
      <c r="O83" s="22"/>
      <c r="P83" s="22"/>
      <c r="Q83" s="22"/>
      <c r="R83" s="22"/>
      <c r="S83" s="22"/>
    </row>
    <row r="84" spans="1:19" x14ac:dyDescent="0.25">
      <c r="A84" s="20">
        <v>44788</v>
      </c>
      <c r="C84" t="s">
        <v>21</v>
      </c>
      <c r="E84" s="27"/>
      <c r="G84" s="22">
        <v>451.54</v>
      </c>
      <c r="I84" s="27"/>
      <c r="K84" s="22">
        <v>451.54</v>
      </c>
      <c r="L84" s="22"/>
      <c r="M84" s="22"/>
      <c r="N84" s="22"/>
      <c r="O84" s="22"/>
      <c r="P84" s="22"/>
      <c r="Q84" s="22"/>
      <c r="R84" s="22"/>
      <c r="S84" s="22"/>
    </row>
    <row r="85" spans="1:19" x14ac:dyDescent="0.25">
      <c r="A85" s="20">
        <v>44792</v>
      </c>
      <c r="C85" t="s">
        <v>69</v>
      </c>
      <c r="E85" s="27"/>
      <c r="G85" s="22">
        <v>15.78</v>
      </c>
      <c r="I85" s="27"/>
      <c r="K85" s="22"/>
      <c r="L85" s="22"/>
      <c r="M85" s="22"/>
      <c r="N85" s="22"/>
      <c r="O85" s="22"/>
      <c r="P85" s="22"/>
      <c r="Q85" s="22">
        <v>15.78</v>
      </c>
      <c r="R85" s="22"/>
      <c r="S85" s="22"/>
    </row>
    <row r="86" spans="1:19" x14ac:dyDescent="0.25">
      <c r="A86" s="20">
        <v>44797</v>
      </c>
      <c r="C86" t="s">
        <v>148</v>
      </c>
      <c r="E86" s="27"/>
      <c r="G86" s="22">
        <v>232</v>
      </c>
      <c r="I86" s="27"/>
      <c r="K86" s="22">
        <v>232</v>
      </c>
      <c r="L86" s="22"/>
      <c r="M86" s="22"/>
      <c r="N86" s="22"/>
      <c r="O86" s="22"/>
      <c r="P86" s="22"/>
      <c r="Q86" s="22"/>
      <c r="R86" s="22"/>
      <c r="S86" s="22"/>
    </row>
    <row r="87" spans="1:19" x14ac:dyDescent="0.25">
      <c r="A87" s="20">
        <v>44811</v>
      </c>
      <c r="C87" t="s">
        <v>147</v>
      </c>
      <c r="E87" s="27"/>
      <c r="G87" s="22">
        <v>250</v>
      </c>
      <c r="I87" s="27"/>
      <c r="K87" s="22">
        <v>250</v>
      </c>
      <c r="L87" s="22"/>
      <c r="M87" s="22"/>
      <c r="N87" s="22"/>
      <c r="O87" s="22"/>
      <c r="P87" s="22"/>
      <c r="Q87" s="22"/>
      <c r="R87" s="22"/>
      <c r="S87" s="22"/>
    </row>
    <row r="88" spans="1:19" x14ac:dyDescent="0.25">
      <c r="A88" s="20">
        <v>44812</v>
      </c>
      <c r="C88" t="s">
        <v>124</v>
      </c>
      <c r="E88" s="27"/>
      <c r="G88" s="22">
        <v>41.75</v>
      </c>
      <c r="I88" s="27"/>
      <c r="K88" s="22"/>
      <c r="L88" s="22"/>
      <c r="M88" s="22">
        <v>41.75</v>
      </c>
      <c r="N88" s="22"/>
      <c r="O88" s="22"/>
      <c r="P88" s="22"/>
      <c r="Q88" s="22"/>
      <c r="R88" s="22"/>
      <c r="S88" s="22"/>
    </row>
    <row r="89" spans="1:19" x14ac:dyDescent="0.25">
      <c r="A89" s="20">
        <v>44824</v>
      </c>
      <c r="C89" t="s">
        <v>69</v>
      </c>
      <c r="E89" s="27"/>
      <c r="G89" s="22">
        <v>15.78</v>
      </c>
      <c r="I89" s="27"/>
      <c r="K89" s="22"/>
      <c r="L89" s="22"/>
      <c r="M89" s="22"/>
      <c r="N89" s="22"/>
      <c r="O89" s="22"/>
      <c r="P89" s="22"/>
      <c r="Q89" s="22">
        <v>15.78</v>
      </c>
      <c r="R89" s="22"/>
      <c r="S89" s="22"/>
    </row>
    <row r="90" spans="1:19" x14ac:dyDescent="0.25">
      <c r="A90" s="20">
        <v>44831</v>
      </c>
      <c r="C90" t="s">
        <v>146</v>
      </c>
      <c r="E90" s="27"/>
      <c r="G90" s="22">
        <v>889.99</v>
      </c>
      <c r="I90" s="27"/>
      <c r="K90" s="22">
        <v>889.99</v>
      </c>
      <c r="L90" s="22"/>
      <c r="M90" s="22"/>
      <c r="N90" s="22"/>
      <c r="O90" s="22"/>
      <c r="P90" s="22"/>
      <c r="Q90" s="22"/>
      <c r="R90" s="22"/>
      <c r="S90" s="22"/>
    </row>
    <row r="91" spans="1:19" x14ac:dyDescent="0.25">
      <c r="A91" s="20">
        <v>44845</v>
      </c>
      <c r="C91" t="s">
        <v>124</v>
      </c>
      <c r="E91" s="27"/>
      <c r="G91" s="22">
        <v>41.75</v>
      </c>
      <c r="I91" s="27"/>
      <c r="K91" s="22"/>
      <c r="L91" s="22"/>
      <c r="M91" s="22">
        <v>41.75</v>
      </c>
      <c r="N91" s="22"/>
      <c r="O91" s="22"/>
      <c r="P91" s="22"/>
      <c r="Q91" s="22"/>
      <c r="R91" s="22"/>
      <c r="S91" s="22"/>
    </row>
    <row r="92" spans="1:19" x14ac:dyDescent="0.25">
      <c r="A92" s="20">
        <v>44845</v>
      </c>
      <c r="C92" t="s">
        <v>117</v>
      </c>
      <c r="E92" s="27">
        <v>10000</v>
      </c>
      <c r="G92" s="22"/>
      <c r="I92" s="27">
        <v>10000</v>
      </c>
      <c r="K92" s="22"/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0">
        <v>44845</v>
      </c>
      <c r="C93" t="s">
        <v>145</v>
      </c>
      <c r="E93" s="27"/>
      <c r="G93" s="22">
        <v>6352.5</v>
      </c>
      <c r="I93" s="27"/>
      <c r="K93" s="22">
        <v>6352.5</v>
      </c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0">
        <v>44845</v>
      </c>
      <c r="C94" t="s">
        <v>21</v>
      </c>
      <c r="E94" s="27"/>
      <c r="G94" s="22">
        <v>950</v>
      </c>
      <c r="I94" s="27"/>
      <c r="K94" s="22">
        <v>950</v>
      </c>
      <c r="L94" s="22"/>
      <c r="M94" s="22"/>
      <c r="N94" s="22"/>
      <c r="O94" s="22"/>
      <c r="P94" s="22"/>
      <c r="Q94" s="22"/>
      <c r="R94" s="22"/>
      <c r="S94" s="22"/>
    </row>
    <row r="95" spans="1:19" x14ac:dyDescent="0.25">
      <c r="A95" s="20">
        <v>44853</v>
      </c>
      <c r="C95" t="s">
        <v>144</v>
      </c>
      <c r="E95" s="27"/>
      <c r="G95" s="22">
        <v>300</v>
      </c>
      <c r="I95" s="27"/>
      <c r="K95" s="22">
        <v>300</v>
      </c>
      <c r="L95" s="22"/>
      <c r="M95" s="22"/>
      <c r="N95" s="22"/>
      <c r="O95" s="22"/>
      <c r="P95" s="22"/>
      <c r="Q95" s="22"/>
      <c r="R95" s="22"/>
      <c r="S95" s="22"/>
    </row>
    <row r="96" spans="1:19" x14ac:dyDescent="0.25">
      <c r="A96" s="20">
        <v>44859</v>
      </c>
      <c r="C96" t="s">
        <v>143</v>
      </c>
      <c r="E96" s="27"/>
      <c r="G96" s="22">
        <v>330.25</v>
      </c>
      <c r="I96" s="27"/>
      <c r="K96" s="22">
        <v>330.25</v>
      </c>
      <c r="L96" s="22"/>
      <c r="M96" s="22"/>
      <c r="N96" s="22"/>
      <c r="O96" s="22"/>
      <c r="P96" s="22"/>
      <c r="Q96" s="22"/>
      <c r="R96" s="22"/>
      <c r="S96" s="22"/>
    </row>
    <row r="97" spans="1:19" x14ac:dyDescent="0.25">
      <c r="A97" s="20">
        <v>44859</v>
      </c>
      <c r="C97" t="s">
        <v>69</v>
      </c>
      <c r="E97" s="27"/>
      <c r="G97" s="22">
        <v>15.78</v>
      </c>
      <c r="I97" s="27"/>
      <c r="K97" s="22"/>
      <c r="L97" s="22"/>
      <c r="M97" s="22"/>
      <c r="N97" s="22"/>
      <c r="O97" s="22"/>
      <c r="P97" s="22"/>
      <c r="Q97" s="22">
        <v>15.78</v>
      </c>
      <c r="R97" s="22"/>
      <c r="S97" s="22"/>
    </row>
    <row r="98" spans="1:19" x14ac:dyDescent="0.25">
      <c r="A98" s="20">
        <v>44865</v>
      </c>
      <c r="C98" t="s">
        <v>123</v>
      </c>
      <c r="E98" s="27"/>
      <c r="G98" s="22">
        <v>250</v>
      </c>
      <c r="I98" s="27"/>
      <c r="K98" s="22">
        <v>250</v>
      </c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0">
        <v>44865</v>
      </c>
      <c r="C99" t="s">
        <v>142</v>
      </c>
      <c r="E99" s="27"/>
      <c r="G99" s="22">
        <v>216.22</v>
      </c>
      <c r="I99" s="27"/>
      <c r="K99" s="22">
        <v>216.22</v>
      </c>
      <c r="L99" s="22"/>
      <c r="M99" s="22"/>
      <c r="N99" s="22"/>
      <c r="O99" s="22"/>
      <c r="P99" s="22"/>
      <c r="Q99" s="22"/>
      <c r="R99" s="22"/>
      <c r="S99" s="22"/>
    </row>
    <row r="100" spans="1:19" x14ac:dyDescent="0.25">
      <c r="A100" s="20">
        <v>44865</v>
      </c>
      <c r="C100" t="s">
        <v>141</v>
      </c>
      <c r="E100" s="27"/>
      <c r="G100" s="22">
        <v>37.99</v>
      </c>
      <c r="I100" s="27"/>
      <c r="K100" s="22">
        <v>37.99</v>
      </c>
      <c r="L100" s="22"/>
      <c r="M100" s="22"/>
      <c r="N100" s="22"/>
      <c r="O100" s="22"/>
      <c r="P100" s="22"/>
      <c r="Q100" s="22"/>
      <c r="R100" s="22"/>
      <c r="S100" s="22"/>
    </row>
    <row r="101" spans="1:19" x14ac:dyDescent="0.25">
      <c r="A101" s="20">
        <v>44867</v>
      </c>
      <c r="C101" t="s">
        <v>73</v>
      </c>
      <c r="E101" s="27"/>
      <c r="G101" s="22">
        <v>720.68</v>
      </c>
      <c r="I101" s="27"/>
      <c r="K101" s="22">
        <v>720.68</v>
      </c>
      <c r="L101" s="22"/>
      <c r="M101" s="22"/>
      <c r="N101" s="22"/>
      <c r="O101" s="22"/>
      <c r="P101" s="22"/>
      <c r="Q101" s="22"/>
      <c r="R101" s="22"/>
      <c r="S101" s="22"/>
    </row>
    <row r="102" spans="1:19" x14ac:dyDescent="0.25">
      <c r="A102" s="20">
        <v>44867</v>
      </c>
      <c r="C102" t="s">
        <v>140</v>
      </c>
      <c r="E102" s="27"/>
      <c r="G102" s="22">
        <v>360.15</v>
      </c>
      <c r="I102" s="27"/>
      <c r="K102" s="22">
        <v>360.15</v>
      </c>
      <c r="L102" s="22"/>
      <c r="M102" s="22"/>
      <c r="N102" s="22"/>
      <c r="O102" s="22"/>
      <c r="P102" s="22"/>
      <c r="Q102" s="22"/>
      <c r="R102" s="22"/>
      <c r="S102" s="22"/>
    </row>
    <row r="103" spans="1:19" x14ac:dyDescent="0.25">
      <c r="A103" s="20">
        <v>44867</v>
      </c>
      <c r="C103" t="s">
        <v>139</v>
      </c>
      <c r="E103" s="27"/>
      <c r="G103" s="22">
        <v>37.99</v>
      </c>
      <c r="I103" s="27"/>
      <c r="K103" s="22">
        <v>37.99</v>
      </c>
      <c r="L103" s="22"/>
      <c r="M103" s="22"/>
      <c r="N103" s="22"/>
      <c r="O103" s="22"/>
      <c r="P103" s="22"/>
      <c r="Q103" s="22"/>
      <c r="R103" s="22"/>
      <c r="S103" s="22"/>
    </row>
    <row r="104" spans="1:19" x14ac:dyDescent="0.25">
      <c r="A104" s="20">
        <v>44867</v>
      </c>
      <c r="C104" t="s">
        <v>138</v>
      </c>
      <c r="E104" s="27"/>
      <c r="G104" s="22">
        <v>1320</v>
      </c>
      <c r="I104" s="27"/>
      <c r="K104" s="22">
        <v>1320</v>
      </c>
      <c r="L104" s="22"/>
      <c r="M104" s="22"/>
      <c r="N104" s="22"/>
      <c r="O104" s="22"/>
      <c r="P104" s="22"/>
      <c r="Q104" s="22"/>
      <c r="R104" s="22"/>
      <c r="S104" s="22"/>
    </row>
    <row r="105" spans="1:19" x14ac:dyDescent="0.25">
      <c r="A105" s="20">
        <v>44872</v>
      </c>
      <c r="C105" t="s">
        <v>124</v>
      </c>
      <c r="E105" s="27"/>
      <c r="G105" s="22">
        <v>41.75</v>
      </c>
      <c r="I105" s="27"/>
      <c r="K105" s="22"/>
      <c r="L105" s="22"/>
      <c r="M105" s="22">
        <v>41.75</v>
      </c>
      <c r="N105" s="22"/>
      <c r="O105" s="22"/>
      <c r="P105" s="22"/>
      <c r="Q105" s="22"/>
      <c r="R105" s="22"/>
      <c r="S105" s="22"/>
    </row>
    <row r="106" spans="1:19" x14ac:dyDescent="0.25">
      <c r="A106" s="20">
        <v>44880</v>
      </c>
      <c r="C106" t="s">
        <v>137</v>
      </c>
      <c r="E106" s="27"/>
      <c r="G106" s="22">
        <v>300</v>
      </c>
      <c r="I106" s="27"/>
      <c r="K106" s="22">
        <v>300</v>
      </c>
      <c r="L106" s="22"/>
      <c r="M106" s="22"/>
      <c r="N106" s="22"/>
      <c r="O106" s="22"/>
      <c r="P106" s="22"/>
      <c r="Q106" s="22"/>
      <c r="R106" s="22"/>
      <c r="S106" s="22"/>
    </row>
    <row r="107" spans="1:19" x14ac:dyDescent="0.25">
      <c r="A107" s="20">
        <v>44880</v>
      </c>
      <c r="C107" t="s">
        <v>136</v>
      </c>
      <c r="E107" s="27"/>
      <c r="G107" s="22">
        <v>870</v>
      </c>
      <c r="I107" s="27"/>
      <c r="K107" s="22">
        <v>870</v>
      </c>
      <c r="L107" s="22"/>
      <c r="M107" s="22"/>
      <c r="N107" s="22"/>
      <c r="O107" s="22"/>
      <c r="P107" s="22"/>
      <c r="Q107" s="22"/>
      <c r="R107" s="22"/>
      <c r="S107" s="22"/>
    </row>
    <row r="108" spans="1:19" x14ac:dyDescent="0.25">
      <c r="A108" s="20">
        <v>44880</v>
      </c>
      <c r="C108" s="29" t="s">
        <v>135</v>
      </c>
      <c r="E108" s="27"/>
      <c r="G108" s="22">
        <v>249.55</v>
      </c>
      <c r="I108" s="27"/>
      <c r="K108" s="22">
        <v>249.55</v>
      </c>
      <c r="L108" s="22"/>
      <c r="M108" s="22"/>
      <c r="N108" s="22"/>
      <c r="O108" s="22"/>
      <c r="P108" s="22"/>
      <c r="Q108" s="22"/>
      <c r="R108" s="22"/>
      <c r="S108" s="22"/>
    </row>
    <row r="109" spans="1:19" x14ac:dyDescent="0.25">
      <c r="A109" s="20">
        <v>44880</v>
      </c>
      <c r="C109" s="28" t="s">
        <v>134</v>
      </c>
      <c r="E109" s="27"/>
      <c r="G109" s="22">
        <v>49.6</v>
      </c>
      <c r="I109" s="27"/>
      <c r="K109" s="22">
        <v>49.6</v>
      </c>
      <c r="L109" s="22"/>
      <c r="M109" s="22"/>
      <c r="N109" s="22"/>
      <c r="O109" s="22"/>
      <c r="P109" s="22"/>
      <c r="Q109" s="22"/>
      <c r="R109" s="22"/>
      <c r="S109" s="22"/>
    </row>
    <row r="110" spans="1:19" x14ac:dyDescent="0.25">
      <c r="A110" s="20">
        <v>44880</v>
      </c>
      <c r="C110" t="s">
        <v>133</v>
      </c>
      <c r="E110" s="27"/>
      <c r="G110" s="22">
        <v>287.38</v>
      </c>
      <c r="I110" s="27"/>
      <c r="L110" s="22"/>
      <c r="M110" s="22"/>
      <c r="N110" s="22"/>
      <c r="O110" s="22"/>
      <c r="P110" s="22"/>
      <c r="Q110" s="22"/>
      <c r="R110" s="22"/>
      <c r="S110" s="22">
        <v>287.38</v>
      </c>
    </row>
    <row r="111" spans="1:19" x14ac:dyDescent="0.25">
      <c r="A111" s="20">
        <v>44883</v>
      </c>
      <c r="C111" t="s">
        <v>69</v>
      </c>
      <c r="E111" s="27"/>
      <c r="G111" s="22">
        <v>15.78</v>
      </c>
      <c r="I111" s="27"/>
      <c r="K111" s="22"/>
      <c r="L111" s="22"/>
      <c r="M111" s="22"/>
      <c r="N111" s="22"/>
      <c r="O111" s="22"/>
      <c r="P111" s="22"/>
      <c r="Q111" s="22">
        <v>15.78</v>
      </c>
      <c r="R111" s="22"/>
      <c r="S111" s="22"/>
    </row>
    <row r="112" spans="1:19" x14ac:dyDescent="0.25">
      <c r="A112" s="20">
        <v>44886</v>
      </c>
      <c r="C112" t="s">
        <v>132</v>
      </c>
      <c r="E112" s="27"/>
      <c r="G112" s="22">
        <v>99.86</v>
      </c>
      <c r="I112" s="27"/>
      <c r="K112" s="22">
        <v>99.86</v>
      </c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0">
        <v>44887</v>
      </c>
      <c r="C113" t="s">
        <v>117</v>
      </c>
      <c r="E113" s="27">
        <v>5000</v>
      </c>
      <c r="G113" s="22"/>
      <c r="I113" s="27">
        <v>5000</v>
      </c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x14ac:dyDescent="0.25">
      <c r="A114" s="20">
        <v>44887</v>
      </c>
      <c r="C114" t="s">
        <v>131</v>
      </c>
      <c r="E114" s="27"/>
      <c r="G114" s="22">
        <v>1799</v>
      </c>
      <c r="I114" s="27"/>
      <c r="K114" s="22">
        <v>1799</v>
      </c>
      <c r="L114" s="22"/>
      <c r="M114" s="22"/>
      <c r="N114" s="22"/>
      <c r="O114" s="22"/>
      <c r="P114" s="22"/>
      <c r="Q114" s="22"/>
      <c r="R114" s="22"/>
      <c r="S114" s="22"/>
    </row>
    <row r="115" spans="1:19" x14ac:dyDescent="0.25">
      <c r="A115" s="20">
        <v>44893</v>
      </c>
      <c r="C115" t="s">
        <v>104</v>
      </c>
      <c r="E115" s="27"/>
      <c r="G115" s="22">
        <v>40</v>
      </c>
      <c r="I115" s="27"/>
      <c r="K115" s="22"/>
      <c r="L115" s="22"/>
      <c r="M115" s="22"/>
      <c r="N115" s="22"/>
      <c r="O115" s="22"/>
      <c r="P115" s="22"/>
      <c r="Q115" s="22"/>
      <c r="R115" s="22"/>
      <c r="S115" s="22">
        <v>40</v>
      </c>
    </row>
    <row r="116" spans="1:19" x14ac:dyDescent="0.25">
      <c r="A116" s="20">
        <v>44893</v>
      </c>
      <c r="C116" t="s">
        <v>130</v>
      </c>
      <c r="E116" s="27"/>
      <c r="G116" s="22">
        <v>566.45000000000005</v>
      </c>
      <c r="I116" s="27"/>
      <c r="K116" s="22">
        <v>566.45000000000005</v>
      </c>
      <c r="L116" s="22"/>
      <c r="M116" s="22"/>
      <c r="N116" s="22"/>
      <c r="O116" s="22"/>
      <c r="P116" s="22"/>
      <c r="Q116" s="22"/>
      <c r="R116" s="22"/>
      <c r="S116" s="22"/>
    </row>
    <row r="117" spans="1:19" x14ac:dyDescent="0.25">
      <c r="A117" s="20">
        <v>44900</v>
      </c>
      <c r="C117" t="s">
        <v>124</v>
      </c>
      <c r="E117" s="27"/>
      <c r="G117" s="22">
        <v>41.75</v>
      </c>
      <c r="I117" s="27"/>
      <c r="K117" s="22"/>
      <c r="L117" s="22"/>
      <c r="M117" s="22">
        <v>41.75</v>
      </c>
      <c r="N117" s="22"/>
      <c r="O117" s="22"/>
      <c r="P117" s="22"/>
      <c r="Q117" s="22"/>
      <c r="R117" s="22"/>
      <c r="S117" s="22"/>
    </row>
    <row r="118" spans="1:19" x14ac:dyDescent="0.25">
      <c r="A118" s="20">
        <v>44902</v>
      </c>
      <c r="C118" t="s">
        <v>129</v>
      </c>
      <c r="E118" s="27"/>
      <c r="G118" s="22">
        <v>181.65</v>
      </c>
      <c r="I118" s="27"/>
      <c r="K118" s="22">
        <v>181.65</v>
      </c>
      <c r="L118" s="22"/>
      <c r="M118" s="22"/>
      <c r="N118" s="22"/>
      <c r="O118" s="22"/>
      <c r="P118" s="22"/>
      <c r="Q118" s="22"/>
      <c r="R118" s="22"/>
      <c r="S118" s="22"/>
    </row>
    <row r="119" spans="1:19" x14ac:dyDescent="0.25">
      <c r="A119" s="20">
        <v>44902</v>
      </c>
      <c r="C119" t="s">
        <v>128</v>
      </c>
      <c r="E119" s="27"/>
      <c r="G119" s="22">
        <v>1535</v>
      </c>
      <c r="I119" s="27"/>
      <c r="K119" s="22">
        <v>1535</v>
      </c>
      <c r="L119" s="22"/>
      <c r="M119" s="22"/>
      <c r="N119" s="22"/>
      <c r="O119" s="22"/>
      <c r="P119" s="22"/>
      <c r="Q119" s="22"/>
      <c r="R119" s="22"/>
      <c r="S119" s="22"/>
    </row>
    <row r="120" spans="1:19" x14ac:dyDescent="0.25">
      <c r="A120" s="20">
        <v>44907</v>
      </c>
      <c r="C120" t="s">
        <v>127</v>
      </c>
      <c r="E120" s="27"/>
      <c r="G120" s="22">
        <v>450</v>
      </c>
      <c r="I120" s="27"/>
      <c r="K120" s="22">
        <v>450</v>
      </c>
      <c r="L120" s="22"/>
      <c r="M120" s="22"/>
      <c r="N120" s="22"/>
      <c r="O120" s="22"/>
      <c r="P120" s="22"/>
      <c r="Q120" s="22"/>
      <c r="R120" s="22"/>
      <c r="S120" s="22"/>
    </row>
    <row r="121" spans="1:19" x14ac:dyDescent="0.25">
      <c r="A121" s="20">
        <v>44908</v>
      </c>
      <c r="C121" t="s">
        <v>76</v>
      </c>
      <c r="E121" s="27"/>
      <c r="G121" s="22">
        <v>29.5</v>
      </c>
      <c r="I121" s="27"/>
      <c r="K121" s="22"/>
      <c r="L121" s="22"/>
      <c r="M121" s="22">
        <v>29.5</v>
      </c>
      <c r="N121" s="22"/>
      <c r="O121" s="22"/>
      <c r="P121" s="22"/>
      <c r="Q121" s="22"/>
      <c r="R121" s="22"/>
      <c r="S121" s="22"/>
    </row>
    <row r="122" spans="1:19" x14ac:dyDescent="0.25">
      <c r="A122" s="20">
        <v>44908</v>
      </c>
      <c r="C122" t="s">
        <v>117</v>
      </c>
      <c r="E122" s="27">
        <v>5000</v>
      </c>
      <c r="G122" s="22"/>
      <c r="I122" s="27">
        <v>5000</v>
      </c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x14ac:dyDescent="0.25">
      <c r="A123" s="20">
        <v>44914</v>
      </c>
      <c r="C123" t="s">
        <v>126</v>
      </c>
      <c r="E123" s="27"/>
      <c r="G123" s="22">
        <v>689.95</v>
      </c>
      <c r="I123" s="27"/>
      <c r="K123" s="22">
        <v>689.95</v>
      </c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0">
        <v>44914</v>
      </c>
      <c r="C124" t="s">
        <v>125</v>
      </c>
      <c r="E124" s="27"/>
      <c r="G124" s="22">
        <v>49.65</v>
      </c>
      <c r="I124" s="27"/>
      <c r="K124" s="22">
        <v>49.65</v>
      </c>
      <c r="L124" s="22"/>
      <c r="M124" s="22"/>
      <c r="N124" s="22"/>
      <c r="O124" s="22"/>
      <c r="P124" s="22"/>
      <c r="Q124" s="22"/>
      <c r="R124" s="22"/>
      <c r="S124" s="22"/>
    </row>
    <row r="125" spans="1:19" x14ac:dyDescent="0.25">
      <c r="A125" s="20">
        <v>44914</v>
      </c>
      <c r="C125" t="s">
        <v>69</v>
      </c>
      <c r="E125" s="27"/>
      <c r="G125" s="22">
        <v>15.78</v>
      </c>
      <c r="I125" s="27"/>
      <c r="K125" s="22"/>
      <c r="L125" s="22"/>
      <c r="M125" s="22"/>
      <c r="N125" s="22"/>
      <c r="O125" s="22"/>
      <c r="P125" s="22"/>
      <c r="Q125" s="22">
        <v>15.78</v>
      </c>
      <c r="R125" s="22"/>
      <c r="S125" s="22"/>
    </row>
    <row r="126" spans="1:19" x14ac:dyDescent="0.25">
      <c r="A126" s="20">
        <v>44923</v>
      </c>
      <c r="C126" t="s">
        <v>124</v>
      </c>
      <c r="E126" s="27"/>
      <c r="G126" s="22">
        <v>45.55</v>
      </c>
      <c r="I126" s="27"/>
      <c r="K126" s="22"/>
      <c r="L126" s="22"/>
      <c r="M126" s="22">
        <v>45.55</v>
      </c>
      <c r="N126" s="22"/>
      <c r="O126" s="22"/>
      <c r="P126" s="22"/>
      <c r="Q126" s="22"/>
      <c r="R126" s="22"/>
      <c r="S126" s="22"/>
    </row>
    <row r="127" spans="1:19" x14ac:dyDescent="0.25">
      <c r="A127" s="20">
        <v>44923</v>
      </c>
      <c r="C127" t="s">
        <v>76</v>
      </c>
      <c r="E127" s="27"/>
      <c r="G127" s="22">
        <v>29.5</v>
      </c>
      <c r="I127" s="27"/>
      <c r="K127" s="22"/>
      <c r="L127" s="22"/>
      <c r="M127" s="22">
        <v>29.5</v>
      </c>
      <c r="N127" s="22"/>
      <c r="O127" s="22"/>
      <c r="P127" s="22"/>
      <c r="Q127" s="22"/>
      <c r="R127" s="22"/>
      <c r="S127" s="22"/>
    </row>
    <row r="128" spans="1:19" x14ac:dyDescent="0.25">
      <c r="A128" s="20">
        <v>44923</v>
      </c>
      <c r="C128" t="s">
        <v>123</v>
      </c>
      <c r="E128" s="27"/>
      <c r="G128" s="22">
        <v>250</v>
      </c>
      <c r="I128" s="27"/>
      <c r="K128" s="22">
        <v>250</v>
      </c>
      <c r="L128" s="22"/>
      <c r="M128" s="22"/>
      <c r="N128" s="22"/>
      <c r="O128" s="22"/>
      <c r="P128" s="22"/>
      <c r="Q128" s="22"/>
      <c r="R128" s="22"/>
      <c r="S128" s="22"/>
    </row>
    <row r="129" spans="1:21" x14ac:dyDescent="0.25">
      <c r="A129" s="20">
        <v>44926</v>
      </c>
      <c r="C129" t="s">
        <v>116</v>
      </c>
      <c r="E129" s="27"/>
      <c r="G129" s="22">
        <v>4765.17</v>
      </c>
      <c r="I129" s="27"/>
      <c r="K129" s="22"/>
      <c r="L129" s="22"/>
      <c r="M129" s="22"/>
      <c r="N129" s="22"/>
      <c r="O129" s="22"/>
      <c r="P129" s="22"/>
      <c r="Q129" s="22"/>
      <c r="R129" s="22"/>
      <c r="S129" s="22">
        <v>4765.17</v>
      </c>
    </row>
    <row r="130" spans="1:21" ht="15.75" thickBot="1" x14ac:dyDescent="0.3">
      <c r="E130" s="23">
        <f>SUM(E5:E129)</f>
        <v>51983.409999999996</v>
      </c>
      <c r="G130" s="23">
        <f>SUM(G5:G129)</f>
        <v>51983.409999999996</v>
      </c>
      <c r="I130" s="23">
        <f>SUM(I5:I129)</f>
        <v>41486.550000000003</v>
      </c>
      <c r="K130" s="23">
        <f>SUM(K5:K129)</f>
        <v>45163.07</v>
      </c>
      <c r="L130" s="22"/>
      <c r="M130" s="23">
        <f>SUM(M5:M129)</f>
        <v>644.66</v>
      </c>
      <c r="N130" s="22"/>
      <c r="O130" s="23">
        <f>SUM(O5:O129)</f>
        <v>0</v>
      </c>
      <c r="P130" s="22"/>
      <c r="Q130" s="23">
        <f>SUM(Q5:Q129)</f>
        <v>163.79500000000002</v>
      </c>
      <c r="R130" s="22"/>
      <c r="S130" s="23">
        <f>SUM(S5:S129)</f>
        <v>-4484.17</v>
      </c>
      <c r="U130" s="23">
        <f>K130+M130+O130+Q130+S130-I130</f>
        <v>0.80500000000029104</v>
      </c>
    </row>
    <row r="131" spans="1:21" ht="15.75" thickTop="1" x14ac:dyDescent="0.25"/>
    <row r="134" spans="1:21" x14ac:dyDescent="0.25">
      <c r="E134" s="22"/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0F07-6A16-4D36-8BCF-0F00F856B789}">
  <dimension ref="A1:V163"/>
  <sheetViews>
    <sheetView tabSelected="1" topLeftCell="A66" workbookViewId="0">
      <selection activeCell="C98" sqref="C98"/>
    </sheetView>
  </sheetViews>
  <sheetFormatPr defaultRowHeight="15" x14ac:dyDescent="0.25"/>
  <cols>
    <col min="1" max="1" width="15.7109375" style="21" customWidth="1"/>
    <col min="2" max="2" width="2.7109375" customWidth="1"/>
    <col min="3" max="3" width="30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  <col min="12" max="12" width="2.7109375" customWidth="1"/>
    <col min="13" max="13" width="15.7109375" customWidth="1"/>
    <col min="14" max="14" width="2.7109375" customWidth="1"/>
    <col min="15" max="15" width="15.7109375" customWidth="1"/>
    <col min="16" max="16" width="2.7109375" customWidth="1"/>
    <col min="17" max="17" width="15.7109375" customWidth="1"/>
    <col min="18" max="18" width="2.7109375" customWidth="1"/>
    <col min="19" max="19" width="15.7109375" customWidth="1"/>
    <col min="20" max="20" width="2.7109375" customWidth="1"/>
    <col min="21" max="21" width="15.7109375" customWidth="1"/>
    <col min="22" max="22" width="2.7109375" customWidth="1"/>
  </cols>
  <sheetData>
    <row r="1" spans="1:22" x14ac:dyDescent="0.25">
      <c r="A1" s="19" t="s">
        <v>50</v>
      </c>
    </row>
    <row r="2" spans="1:22" ht="15.75" thickBot="1" x14ac:dyDescent="0.3"/>
    <row r="3" spans="1:22" ht="15.75" thickBot="1" x14ac:dyDescent="0.3">
      <c r="A3" s="24" t="s">
        <v>65</v>
      </c>
      <c r="C3" s="25" t="s">
        <v>66</v>
      </c>
      <c r="E3" s="26" t="s">
        <v>67</v>
      </c>
      <c r="G3" s="26" t="s">
        <v>68</v>
      </c>
      <c r="I3" s="26" t="s">
        <v>117</v>
      </c>
      <c r="J3" s="16"/>
      <c r="K3" s="26" t="s">
        <v>25</v>
      </c>
      <c r="L3" s="16"/>
      <c r="M3" s="26" t="s">
        <v>34</v>
      </c>
      <c r="N3" s="16"/>
      <c r="O3" s="26" t="s">
        <v>294</v>
      </c>
      <c r="P3" s="16"/>
      <c r="Q3" s="26" t="s">
        <v>121</v>
      </c>
      <c r="R3" s="16"/>
      <c r="S3" s="26" t="s">
        <v>122</v>
      </c>
    </row>
    <row r="5" spans="1:22" x14ac:dyDescent="0.25">
      <c r="A5" s="20">
        <v>44927</v>
      </c>
      <c r="C5" t="s">
        <v>28</v>
      </c>
      <c r="E5" s="22">
        <v>4765.17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>
        <v>-4765.17</v>
      </c>
      <c r="T5" s="22"/>
      <c r="U5" s="22"/>
      <c r="V5" s="22"/>
    </row>
    <row r="6" spans="1:22" x14ac:dyDescent="0.25">
      <c r="A6" s="20">
        <v>44928</v>
      </c>
      <c r="C6" t="s">
        <v>197</v>
      </c>
      <c r="E6" s="22">
        <v>250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>
        <v>-250</v>
      </c>
      <c r="T6" s="22"/>
      <c r="U6" s="22"/>
      <c r="V6" s="22"/>
    </row>
    <row r="7" spans="1:22" x14ac:dyDescent="0.25">
      <c r="A7" s="20">
        <v>44934</v>
      </c>
      <c r="C7" t="s">
        <v>199</v>
      </c>
      <c r="E7" s="22"/>
      <c r="F7" s="22"/>
      <c r="G7" s="22">
        <v>168.75</v>
      </c>
      <c r="H7" s="22"/>
      <c r="I7" s="22"/>
      <c r="J7" s="22"/>
      <c r="K7" s="22">
        <v>168.75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20">
        <v>44942</v>
      </c>
      <c r="C8" t="s">
        <v>200</v>
      </c>
      <c r="E8" s="22"/>
      <c r="F8" s="22"/>
      <c r="G8" s="22">
        <v>150</v>
      </c>
      <c r="H8" s="22"/>
      <c r="I8" s="22"/>
      <c r="J8" s="22"/>
      <c r="K8" s="22">
        <v>150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20">
        <v>44942</v>
      </c>
      <c r="C9" t="s">
        <v>201</v>
      </c>
      <c r="E9" s="22"/>
      <c r="F9" s="22"/>
      <c r="G9" s="22">
        <v>437.94</v>
      </c>
      <c r="H9" s="22"/>
      <c r="I9" s="22"/>
      <c r="J9" s="22"/>
      <c r="K9" s="22">
        <v>437.94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5">
      <c r="A10" s="20">
        <v>44945</v>
      </c>
      <c r="C10" t="s">
        <v>202</v>
      </c>
      <c r="E10" s="22"/>
      <c r="F10" s="22"/>
      <c r="G10" s="22">
        <v>83.99</v>
      </c>
      <c r="H10" s="22"/>
      <c r="I10" s="22"/>
      <c r="J10" s="22"/>
      <c r="K10" s="22">
        <v>83.99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20">
        <v>44945</v>
      </c>
      <c r="C11" t="s">
        <v>203</v>
      </c>
      <c r="E11" s="22"/>
      <c r="F11" s="22"/>
      <c r="G11" s="22">
        <v>100</v>
      </c>
      <c r="H11" s="22"/>
      <c r="I11" s="22"/>
      <c r="J11" s="22"/>
      <c r="K11" s="22">
        <v>100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5">
      <c r="A12" s="20">
        <v>44945</v>
      </c>
      <c r="C12" t="s">
        <v>204</v>
      </c>
      <c r="E12" s="22"/>
      <c r="F12" s="22"/>
      <c r="G12" s="22">
        <v>177.92</v>
      </c>
      <c r="H12" s="22"/>
      <c r="I12" s="22"/>
      <c r="J12" s="22"/>
      <c r="K12" s="22">
        <v>177.92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20">
        <v>44945</v>
      </c>
      <c r="C13" t="s">
        <v>205</v>
      </c>
      <c r="E13" s="22"/>
      <c r="F13" s="22"/>
      <c r="G13" s="22">
        <v>309.75</v>
      </c>
      <c r="H13" s="22"/>
      <c r="I13" s="22"/>
      <c r="J13" s="22"/>
      <c r="K13" s="22">
        <v>309.75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20">
        <v>44945</v>
      </c>
      <c r="C14" s="30" t="s">
        <v>303</v>
      </c>
      <c r="E14" s="22"/>
      <c r="F14" s="22"/>
      <c r="G14" s="22">
        <v>1078.94</v>
      </c>
      <c r="H14" s="22"/>
      <c r="I14" s="22"/>
      <c r="J14" s="22"/>
      <c r="K14" s="22">
        <v>1078.94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20">
        <v>44950</v>
      </c>
      <c r="C15" t="s">
        <v>69</v>
      </c>
      <c r="E15" s="22"/>
      <c r="F15" s="22"/>
      <c r="G15" s="22">
        <v>15.78</v>
      </c>
      <c r="H15" s="22"/>
      <c r="I15" s="22"/>
      <c r="J15" s="22"/>
      <c r="K15" s="22"/>
      <c r="L15" s="22"/>
      <c r="M15" s="22"/>
      <c r="N15" s="22"/>
      <c r="O15" s="22"/>
      <c r="P15" s="22"/>
      <c r="Q15" s="22">
        <v>15.78</v>
      </c>
      <c r="R15" s="22"/>
      <c r="S15" s="22"/>
      <c r="T15" s="22"/>
      <c r="U15" s="22"/>
      <c r="V15" s="22"/>
    </row>
    <row r="16" spans="1:22" x14ac:dyDescent="0.25">
      <c r="A16" s="20">
        <v>44957</v>
      </c>
      <c r="C16" t="s">
        <v>206</v>
      </c>
      <c r="E16" s="22"/>
      <c r="F16" s="22"/>
      <c r="G16" s="22">
        <v>133</v>
      </c>
      <c r="H16" s="22"/>
      <c r="I16" s="22"/>
      <c r="J16" s="22"/>
      <c r="K16" s="22">
        <v>133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0">
        <v>44958</v>
      </c>
      <c r="C17" t="s">
        <v>76</v>
      </c>
      <c r="E17" s="22"/>
      <c r="F17" s="22"/>
      <c r="G17" s="22">
        <v>29.5</v>
      </c>
      <c r="H17" s="22"/>
      <c r="I17" s="22"/>
      <c r="J17" s="22"/>
      <c r="K17" s="22"/>
      <c r="L17" s="22"/>
      <c r="M17" s="22">
        <v>29.5</v>
      </c>
      <c r="N17" s="22"/>
      <c r="O17" s="22"/>
      <c r="P17" s="22"/>
      <c r="Q17" s="22"/>
      <c r="R17" s="22"/>
      <c r="S17" s="22"/>
      <c r="T17" s="22"/>
      <c r="U17" s="22"/>
      <c r="V17" s="22"/>
    </row>
    <row r="18" spans="1:22" x14ac:dyDescent="0.25">
      <c r="A18" s="20">
        <v>44959</v>
      </c>
      <c r="C18" t="s">
        <v>124</v>
      </c>
      <c r="E18" s="22"/>
      <c r="F18" s="22"/>
      <c r="G18" s="22">
        <v>45.55</v>
      </c>
      <c r="H18" s="22"/>
      <c r="I18" s="22"/>
      <c r="J18" s="22"/>
      <c r="K18" s="22"/>
      <c r="L18" s="22"/>
      <c r="M18" s="22">
        <v>45.55</v>
      </c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A19" s="20">
        <v>44964</v>
      </c>
      <c r="C19" t="s">
        <v>78</v>
      </c>
      <c r="E19" s="22">
        <v>10000</v>
      </c>
      <c r="F19" s="22"/>
      <c r="G19" s="22"/>
      <c r="H19" s="22"/>
      <c r="I19" s="22">
        <v>10000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5">
      <c r="A20" s="20" t="s">
        <v>208</v>
      </c>
      <c r="C20" t="s">
        <v>207</v>
      </c>
      <c r="E20" s="22"/>
      <c r="F20" s="22"/>
      <c r="G20" s="22">
        <v>304.92</v>
      </c>
      <c r="H20" s="22"/>
      <c r="I20" s="22"/>
      <c r="J20" s="22"/>
      <c r="L20" s="22"/>
      <c r="M20" s="22"/>
      <c r="N20" s="22"/>
      <c r="O20" s="22"/>
      <c r="P20" s="22"/>
      <c r="Q20" s="22"/>
      <c r="R20" s="22"/>
      <c r="S20" s="22">
        <v>304.92</v>
      </c>
      <c r="T20" s="22"/>
      <c r="U20" s="22"/>
      <c r="V20" s="22"/>
    </row>
    <row r="21" spans="1:22" x14ac:dyDescent="0.25">
      <c r="A21" s="20">
        <v>44964</v>
      </c>
      <c r="C21" t="s">
        <v>21</v>
      </c>
      <c r="E21" s="22"/>
      <c r="F21" s="22"/>
      <c r="G21" s="22">
        <v>469.41</v>
      </c>
      <c r="H21" s="22"/>
      <c r="I21" s="22"/>
      <c r="J21" s="22"/>
      <c r="L21" s="22"/>
      <c r="M21" s="22"/>
      <c r="N21" s="22"/>
      <c r="O21" s="22">
        <v>469.41</v>
      </c>
      <c r="P21" s="22"/>
      <c r="Q21" s="22"/>
      <c r="R21" s="22"/>
      <c r="S21" s="22"/>
      <c r="T21" s="22"/>
      <c r="U21" s="22"/>
      <c r="V21" s="22"/>
    </row>
    <row r="22" spans="1:22" x14ac:dyDescent="0.25">
      <c r="A22" s="20">
        <v>44964</v>
      </c>
      <c r="C22" t="s">
        <v>209</v>
      </c>
      <c r="E22" s="22"/>
      <c r="F22" s="22"/>
      <c r="G22" s="22">
        <v>2402.52</v>
      </c>
      <c r="H22" s="22"/>
      <c r="I22" s="22"/>
      <c r="J22" s="22"/>
      <c r="K22" s="22">
        <v>2402.52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5">
      <c r="A23" s="20">
        <v>44971</v>
      </c>
      <c r="C23" t="s">
        <v>210</v>
      </c>
      <c r="E23" s="22"/>
      <c r="F23" s="22"/>
      <c r="G23" s="22">
        <v>37.380000000000003</v>
      </c>
      <c r="H23" s="22"/>
      <c r="I23" s="22"/>
      <c r="J23" s="22"/>
      <c r="K23" s="22">
        <v>37.380000000000003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5">
      <c r="A24" s="20">
        <v>44971</v>
      </c>
      <c r="C24" t="s">
        <v>211</v>
      </c>
      <c r="E24" s="22"/>
      <c r="F24" s="22"/>
      <c r="G24" s="22">
        <v>576.25</v>
      </c>
      <c r="H24" s="22"/>
      <c r="I24" s="22"/>
      <c r="J24" s="22"/>
      <c r="K24" s="22">
        <v>576.25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5">
      <c r="A25" s="20">
        <v>44973</v>
      </c>
      <c r="C25" t="s">
        <v>212</v>
      </c>
      <c r="E25" s="22"/>
      <c r="F25" s="22"/>
      <c r="G25" s="22">
        <v>389.4</v>
      </c>
      <c r="H25" s="22"/>
      <c r="I25" s="22"/>
      <c r="J25" s="22"/>
      <c r="K25" s="22">
        <v>389.4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25">
      <c r="A26" s="20">
        <v>44974</v>
      </c>
      <c r="C26" t="s">
        <v>69</v>
      </c>
      <c r="E26" s="22"/>
      <c r="F26" s="22"/>
      <c r="G26" s="22">
        <v>15.78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v>15.78</v>
      </c>
      <c r="R26" s="22"/>
      <c r="S26" s="22"/>
      <c r="T26" s="22"/>
      <c r="U26" s="22"/>
      <c r="V26" s="22"/>
    </row>
    <row r="27" spans="1:22" x14ac:dyDescent="0.25">
      <c r="A27" s="20">
        <v>44981</v>
      </c>
      <c r="C27" t="s">
        <v>76</v>
      </c>
      <c r="E27" s="22"/>
      <c r="F27" s="22"/>
      <c r="G27" s="22">
        <v>29.5</v>
      </c>
      <c r="H27" s="22"/>
      <c r="I27" s="22"/>
      <c r="J27" s="22"/>
      <c r="K27" s="22"/>
      <c r="L27" s="22"/>
      <c r="M27" s="22">
        <v>29.5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A28" s="20">
        <v>44991</v>
      </c>
      <c r="C28" t="s">
        <v>124</v>
      </c>
      <c r="E28" s="22"/>
      <c r="F28" s="22"/>
      <c r="G28" s="22">
        <v>45.55</v>
      </c>
      <c r="H28" s="22"/>
      <c r="I28" s="22"/>
      <c r="J28" s="22"/>
      <c r="K28" s="22"/>
      <c r="L28" s="22"/>
      <c r="M28" s="22">
        <v>45.55</v>
      </c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A29" s="20">
        <v>44991</v>
      </c>
      <c r="C29" t="s">
        <v>213</v>
      </c>
      <c r="E29" s="22"/>
      <c r="F29" s="22"/>
      <c r="G29" s="22">
        <v>398.08</v>
      </c>
      <c r="H29" s="22"/>
      <c r="I29" s="22"/>
      <c r="J29" s="22"/>
      <c r="K29" s="22">
        <v>398.08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A30" s="20">
        <v>45000</v>
      </c>
      <c r="C30" s="30" t="s">
        <v>304</v>
      </c>
      <c r="E30" s="22"/>
      <c r="F30" s="22"/>
      <c r="G30" s="22">
        <v>506.54</v>
      </c>
      <c r="H30" s="22"/>
      <c r="I30" s="22"/>
      <c r="J30" s="22"/>
      <c r="K30" s="22">
        <v>506.54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5">
      <c r="A31" s="20">
        <v>45005</v>
      </c>
      <c r="C31" t="s">
        <v>69</v>
      </c>
      <c r="E31" s="22"/>
      <c r="F31" s="22"/>
      <c r="G31" s="22">
        <v>15.78</v>
      </c>
      <c r="H31" s="22"/>
      <c r="I31" s="22"/>
      <c r="J31" s="22"/>
      <c r="K31" s="22"/>
      <c r="L31" s="22"/>
      <c r="M31" s="22"/>
      <c r="N31" s="22"/>
      <c r="O31" s="22"/>
      <c r="P31" s="22"/>
      <c r="Q31" s="22">
        <v>15.78</v>
      </c>
      <c r="R31" s="22"/>
      <c r="S31" s="22"/>
      <c r="T31" s="22"/>
      <c r="U31" s="22"/>
      <c r="V31" s="22"/>
    </row>
    <row r="32" spans="1:22" x14ac:dyDescent="0.25">
      <c r="A32" s="20">
        <v>45005</v>
      </c>
      <c r="C32" t="s">
        <v>214</v>
      </c>
      <c r="E32" s="22"/>
      <c r="F32" s="22"/>
      <c r="G32" s="22">
        <v>1736.96</v>
      </c>
      <c r="H32" s="22"/>
      <c r="I32" s="22"/>
      <c r="J32" s="22"/>
      <c r="K32" s="22">
        <v>1736.96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x14ac:dyDescent="0.25">
      <c r="A33" s="20">
        <v>45006</v>
      </c>
      <c r="C33" t="s">
        <v>215</v>
      </c>
      <c r="E33" s="22"/>
      <c r="F33" s="22"/>
      <c r="G33" s="22">
        <v>211.36</v>
      </c>
      <c r="H33" s="22"/>
      <c r="I33" s="22"/>
      <c r="J33" s="22"/>
      <c r="K33" s="22">
        <v>211.36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x14ac:dyDescent="0.25">
      <c r="A34" s="20">
        <v>45013</v>
      </c>
      <c r="C34" t="s">
        <v>76</v>
      </c>
      <c r="E34" s="22"/>
      <c r="F34" s="22"/>
      <c r="G34" s="22">
        <v>29.5</v>
      </c>
      <c r="H34" s="22"/>
      <c r="I34" s="22"/>
      <c r="J34" s="22"/>
      <c r="K34" s="22">
        <v>29.5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x14ac:dyDescent="0.25">
      <c r="A35" s="20">
        <v>45016</v>
      </c>
      <c r="C35" t="s">
        <v>216</v>
      </c>
      <c r="E35" s="22"/>
      <c r="F35" s="22"/>
      <c r="G35" s="22">
        <v>645</v>
      </c>
      <c r="H35" s="22"/>
      <c r="I35" s="22"/>
      <c r="J35" s="22"/>
      <c r="L35" s="22"/>
      <c r="M35" s="22"/>
      <c r="N35" s="22"/>
      <c r="O35" s="22">
        <v>645</v>
      </c>
      <c r="P35" s="22"/>
      <c r="Q35" s="22"/>
      <c r="R35" s="22"/>
      <c r="S35" s="22"/>
      <c r="T35" s="22"/>
      <c r="U35" s="22"/>
      <c r="V35" s="22"/>
    </row>
    <row r="36" spans="1:22" x14ac:dyDescent="0.25">
      <c r="A36" s="20">
        <v>45020</v>
      </c>
      <c r="C36" t="s">
        <v>217</v>
      </c>
      <c r="E36" s="22"/>
      <c r="F36" s="22"/>
      <c r="G36" s="22">
        <v>80.31</v>
      </c>
      <c r="H36" s="22"/>
      <c r="I36" s="22"/>
      <c r="J36" s="22"/>
      <c r="K36" s="22">
        <v>80.31</v>
      </c>
      <c r="L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x14ac:dyDescent="0.25">
      <c r="A37" s="20">
        <v>45020</v>
      </c>
      <c r="C37" t="s">
        <v>218</v>
      </c>
      <c r="E37" s="22"/>
      <c r="F37" s="22"/>
      <c r="G37" s="22">
        <v>200</v>
      </c>
      <c r="H37" s="22"/>
      <c r="I37" s="22"/>
      <c r="J37" s="22"/>
      <c r="K37" s="22">
        <v>200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x14ac:dyDescent="0.25">
      <c r="A38" s="20">
        <v>45022</v>
      </c>
      <c r="C38" t="s">
        <v>219</v>
      </c>
      <c r="E38" s="22"/>
      <c r="F38" s="22"/>
      <c r="G38" s="22">
        <v>250.4</v>
      </c>
      <c r="H38" s="22"/>
      <c r="I38" s="22"/>
      <c r="J38" s="22"/>
      <c r="K38" s="22">
        <v>250.4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25">
      <c r="A39" s="20">
        <v>45022</v>
      </c>
      <c r="C39" t="s">
        <v>220</v>
      </c>
      <c r="E39" s="22"/>
      <c r="F39" s="22"/>
      <c r="G39" s="22">
        <v>328.76</v>
      </c>
      <c r="H39" s="22"/>
      <c r="I39" s="22"/>
      <c r="J39" s="22"/>
      <c r="K39" s="22">
        <v>328.76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25">
      <c r="A40" s="20">
        <v>45026</v>
      </c>
      <c r="C40" t="s">
        <v>221</v>
      </c>
      <c r="E40" s="22"/>
      <c r="F40" s="22"/>
      <c r="G40" s="22">
        <v>500</v>
      </c>
      <c r="H40" s="22"/>
      <c r="I40" s="22"/>
      <c r="J40" s="22"/>
      <c r="K40" s="22">
        <v>500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5">
      <c r="A41" s="20">
        <v>45026</v>
      </c>
      <c r="C41" t="s">
        <v>221</v>
      </c>
      <c r="E41" s="22"/>
      <c r="F41" s="22"/>
      <c r="G41" s="22">
        <v>500</v>
      </c>
      <c r="H41" s="22"/>
      <c r="I41" s="22"/>
      <c r="J41" s="22"/>
      <c r="K41" s="22">
        <v>500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x14ac:dyDescent="0.25">
      <c r="A42" s="20">
        <v>45033</v>
      </c>
      <c r="C42" t="s">
        <v>222</v>
      </c>
      <c r="E42" s="22"/>
      <c r="F42" s="22"/>
      <c r="G42" s="22">
        <v>69.989999999999995</v>
      </c>
      <c r="H42" s="22"/>
      <c r="I42" s="22"/>
      <c r="J42" s="22"/>
      <c r="K42" s="22">
        <v>69.989999999999995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x14ac:dyDescent="0.25">
      <c r="A43" s="20">
        <v>45033</v>
      </c>
      <c r="C43" t="s">
        <v>223</v>
      </c>
      <c r="E43" s="22"/>
      <c r="F43" s="22"/>
      <c r="G43" s="22">
        <v>85.39</v>
      </c>
      <c r="H43" s="22"/>
      <c r="I43" s="22"/>
      <c r="J43" s="22"/>
      <c r="K43" s="22">
        <v>85.39</v>
      </c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x14ac:dyDescent="0.25">
      <c r="A44" s="20">
        <v>45033</v>
      </c>
      <c r="C44" t="s">
        <v>224</v>
      </c>
      <c r="E44" s="22"/>
      <c r="F44" s="22"/>
      <c r="G44" s="22">
        <v>289.39999999999998</v>
      </c>
      <c r="H44" s="22"/>
      <c r="I44" s="22"/>
      <c r="J44" s="22"/>
      <c r="K44" s="22">
        <v>289.39999999999998</v>
      </c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x14ac:dyDescent="0.25">
      <c r="A45" s="20">
        <v>45033</v>
      </c>
      <c r="C45" t="s">
        <v>21</v>
      </c>
      <c r="E45" s="22"/>
      <c r="F45" s="22"/>
      <c r="G45" s="22">
        <v>469.31</v>
      </c>
      <c r="H45" s="22"/>
      <c r="I45" s="22"/>
      <c r="J45" s="22"/>
      <c r="L45" s="22"/>
      <c r="M45" s="22"/>
      <c r="N45" s="22"/>
      <c r="O45" s="22">
        <v>469.31</v>
      </c>
      <c r="P45" s="22"/>
      <c r="Q45" s="22"/>
      <c r="R45" s="22"/>
      <c r="S45" s="22"/>
      <c r="T45" s="22"/>
      <c r="U45" s="22"/>
      <c r="V45" s="22"/>
    </row>
    <row r="46" spans="1:22" x14ac:dyDescent="0.25">
      <c r="A46" s="20">
        <v>45035</v>
      </c>
      <c r="C46" t="s">
        <v>124</v>
      </c>
      <c r="E46" s="22"/>
      <c r="F46" s="22"/>
      <c r="G46" s="22">
        <v>45.55</v>
      </c>
      <c r="H46" s="22"/>
      <c r="I46" s="22"/>
      <c r="J46" s="22"/>
      <c r="K46" s="22"/>
      <c r="L46" s="22"/>
      <c r="M46" s="22">
        <v>45.55</v>
      </c>
      <c r="N46" s="22"/>
      <c r="O46" s="22"/>
      <c r="P46" s="22"/>
      <c r="Q46" s="22"/>
      <c r="R46" s="22"/>
      <c r="S46" s="22"/>
      <c r="T46" s="22"/>
      <c r="U46" s="22"/>
      <c r="V46" s="22"/>
    </row>
    <row r="47" spans="1:22" x14ac:dyDescent="0.25">
      <c r="A47" s="20">
        <v>45036</v>
      </c>
      <c r="C47" t="s">
        <v>69</v>
      </c>
      <c r="E47" s="22"/>
      <c r="F47" s="22"/>
      <c r="G47" s="22">
        <v>15.78</v>
      </c>
      <c r="H47" s="22"/>
      <c r="I47" s="22"/>
      <c r="J47" s="22"/>
      <c r="K47" s="22"/>
      <c r="L47" s="22"/>
      <c r="M47" s="22"/>
      <c r="N47" s="22"/>
      <c r="O47" s="22"/>
      <c r="P47" s="22"/>
      <c r="Q47" s="22">
        <v>15.78</v>
      </c>
      <c r="R47" s="22"/>
      <c r="S47" s="22"/>
      <c r="T47" s="22"/>
      <c r="U47" s="22"/>
      <c r="V47" s="22"/>
    </row>
    <row r="48" spans="1:22" x14ac:dyDescent="0.25">
      <c r="A48" s="20">
        <v>45040</v>
      </c>
      <c r="C48" t="s">
        <v>225</v>
      </c>
      <c r="E48" s="22"/>
      <c r="F48" s="22"/>
      <c r="G48" s="22">
        <v>41.9</v>
      </c>
      <c r="H48" s="22"/>
      <c r="I48" s="22"/>
      <c r="J48" s="22"/>
      <c r="K48" s="22">
        <v>41.9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5">
      <c r="A49" s="20">
        <v>45042</v>
      </c>
      <c r="C49" t="s">
        <v>226</v>
      </c>
      <c r="E49" s="22"/>
      <c r="F49" s="22"/>
      <c r="G49" s="22">
        <v>1125</v>
      </c>
      <c r="H49" s="22"/>
      <c r="I49" s="22"/>
      <c r="J49" s="22"/>
      <c r="L49" s="22"/>
      <c r="M49" s="22"/>
      <c r="N49" s="22"/>
      <c r="O49" s="22">
        <v>1125</v>
      </c>
      <c r="P49" s="22"/>
      <c r="Q49" s="22"/>
      <c r="R49" s="22"/>
      <c r="S49" s="22"/>
      <c r="T49" s="22"/>
      <c r="U49" s="22"/>
      <c r="V49" s="22"/>
    </row>
    <row r="50" spans="1:22" x14ac:dyDescent="0.25">
      <c r="A50" s="20">
        <v>45047</v>
      </c>
      <c r="C50" t="s">
        <v>227</v>
      </c>
      <c r="E50" s="22">
        <v>10005.9</v>
      </c>
      <c r="F50" s="22"/>
      <c r="G50" s="22"/>
      <c r="H50" s="22"/>
      <c r="I50" s="22">
        <v>10005.9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25">
      <c r="A51" s="20">
        <v>45047</v>
      </c>
      <c r="C51" t="s">
        <v>228</v>
      </c>
      <c r="E51" s="22"/>
      <c r="F51" s="22"/>
      <c r="G51" s="22">
        <v>1125</v>
      </c>
      <c r="H51" s="22"/>
      <c r="I51" s="22"/>
      <c r="J51" s="22"/>
      <c r="L51" s="22"/>
      <c r="M51" s="22"/>
      <c r="N51" s="22"/>
      <c r="O51" s="22">
        <v>1125</v>
      </c>
      <c r="P51" s="22"/>
      <c r="Q51" s="22"/>
      <c r="R51" s="22"/>
      <c r="S51" s="22"/>
      <c r="T51" s="22"/>
      <c r="U51" s="22"/>
      <c r="V51" s="22"/>
    </row>
    <row r="52" spans="1:22" x14ac:dyDescent="0.25">
      <c r="A52" s="20">
        <v>45048</v>
      </c>
      <c r="C52" t="s">
        <v>76</v>
      </c>
      <c r="E52" s="22"/>
      <c r="F52" s="22"/>
      <c r="G52" s="22">
        <v>29.5</v>
      </c>
      <c r="H52" s="22"/>
      <c r="I52" s="22"/>
      <c r="J52" s="22"/>
      <c r="K52" s="22"/>
      <c r="L52" s="22"/>
      <c r="M52" s="22">
        <v>29.5</v>
      </c>
      <c r="N52" s="22"/>
      <c r="O52" s="22"/>
      <c r="P52" s="22"/>
      <c r="Q52" s="22"/>
      <c r="R52" s="22"/>
      <c r="S52" s="22"/>
      <c r="T52" s="22"/>
      <c r="U52" s="22"/>
      <c r="V52" s="22"/>
    </row>
    <row r="53" spans="1:22" x14ac:dyDescent="0.25">
      <c r="A53" s="20">
        <v>45049</v>
      </c>
      <c r="C53" t="s">
        <v>229</v>
      </c>
      <c r="E53" s="22"/>
      <c r="F53" s="22"/>
      <c r="G53" s="22">
        <v>720</v>
      </c>
      <c r="H53" s="22"/>
      <c r="I53" s="22"/>
      <c r="J53" s="22"/>
      <c r="K53" s="22">
        <v>720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5">
      <c r="A54" s="20">
        <v>45049</v>
      </c>
      <c r="C54" t="s">
        <v>229</v>
      </c>
      <c r="E54" s="22"/>
      <c r="F54" s="22"/>
      <c r="G54" s="22">
        <v>720</v>
      </c>
      <c r="H54" s="22"/>
      <c r="I54" s="22"/>
      <c r="J54" s="22"/>
      <c r="K54" s="22">
        <v>720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5">
      <c r="A55" s="20">
        <v>45050</v>
      </c>
      <c r="C55" t="s">
        <v>230</v>
      </c>
      <c r="E55" s="22"/>
      <c r="F55" s="22"/>
      <c r="G55" s="22">
        <v>320</v>
      </c>
      <c r="H55" s="22"/>
      <c r="I55" s="22"/>
      <c r="J55" s="22"/>
      <c r="K55" s="22">
        <v>320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x14ac:dyDescent="0.25">
      <c r="A56" s="20">
        <v>45051</v>
      </c>
      <c r="C56" t="s">
        <v>124</v>
      </c>
      <c r="E56" s="22"/>
      <c r="F56" s="22"/>
      <c r="G56" s="22">
        <v>45.55</v>
      </c>
      <c r="H56" s="22"/>
      <c r="I56" s="22"/>
      <c r="J56" s="22"/>
      <c r="K56" s="22"/>
      <c r="L56" s="22"/>
      <c r="M56" s="22">
        <v>45.55</v>
      </c>
      <c r="N56" s="22"/>
      <c r="O56" s="22"/>
      <c r="P56" s="22"/>
      <c r="Q56" s="22"/>
      <c r="R56" s="22"/>
      <c r="S56" s="22"/>
      <c r="T56" s="22"/>
      <c r="U56" s="22"/>
      <c r="V56" s="22"/>
    </row>
    <row r="57" spans="1:22" x14ac:dyDescent="0.25">
      <c r="A57" s="20">
        <v>45055</v>
      </c>
      <c r="C57" t="s">
        <v>231</v>
      </c>
      <c r="E57" s="22"/>
      <c r="F57" s="22"/>
      <c r="G57" s="22">
        <v>1300</v>
      </c>
      <c r="H57" s="22"/>
      <c r="I57" s="22"/>
      <c r="J57" s="22"/>
      <c r="K57" s="22">
        <v>1300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5">
      <c r="A58" s="20">
        <v>45065</v>
      </c>
      <c r="C58" t="s">
        <v>69</v>
      </c>
      <c r="E58" s="22"/>
      <c r="F58" s="22"/>
      <c r="G58" s="22">
        <v>15.78</v>
      </c>
      <c r="H58" s="22"/>
      <c r="I58" s="22"/>
      <c r="J58" s="22"/>
      <c r="K58" s="22"/>
      <c r="L58" s="22"/>
      <c r="M58" s="22"/>
      <c r="N58" s="22"/>
      <c r="O58" s="22"/>
      <c r="P58" s="22"/>
      <c r="Q58" s="22">
        <v>15.78</v>
      </c>
      <c r="R58" s="22"/>
      <c r="S58" s="22"/>
      <c r="T58" s="22"/>
      <c r="U58" s="22"/>
      <c r="V58" s="22"/>
    </row>
    <row r="59" spans="1:22" x14ac:dyDescent="0.25">
      <c r="A59" s="20">
        <v>45067</v>
      </c>
      <c r="C59" t="s">
        <v>233</v>
      </c>
      <c r="E59" s="22">
        <v>7500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>
        <v>-7500</v>
      </c>
      <c r="T59" s="22"/>
      <c r="U59" s="22"/>
      <c r="V59" s="22"/>
    </row>
    <row r="60" spans="1:22" x14ac:dyDescent="0.25">
      <c r="A60" s="20">
        <v>45068</v>
      </c>
      <c r="C60" t="s">
        <v>232</v>
      </c>
      <c r="E60" s="22"/>
      <c r="F60" s="22"/>
      <c r="G60" s="22">
        <v>60.4</v>
      </c>
      <c r="H60" s="22"/>
      <c r="I60" s="22"/>
      <c r="J60" s="22"/>
      <c r="K60" s="22">
        <v>60.4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x14ac:dyDescent="0.25">
      <c r="A61" s="20">
        <v>45068</v>
      </c>
      <c r="C61" t="s">
        <v>234</v>
      </c>
      <c r="E61" s="22"/>
      <c r="F61" s="22"/>
      <c r="G61" s="22">
        <v>232</v>
      </c>
      <c r="H61" s="22"/>
      <c r="I61" s="22"/>
      <c r="J61" s="22"/>
      <c r="K61" s="22">
        <v>232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5">
      <c r="A62" s="20">
        <v>45068</v>
      </c>
      <c r="C62" t="s">
        <v>235</v>
      </c>
      <c r="E62" s="22"/>
      <c r="F62" s="22"/>
      <c r="G62" s="22">
        <v>475.27</v>
      </c>
      <c r="H62" s="22"/>
      <c r="I62" s="22"/>
      <c r="J62" s="22"/>
      <c r="K62" s="22">
        <v>475.27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5">
      <c r="A63" s="20">
        <v>45068</v>
      </c>
      <c r="C63" t="s">
        <v>236</v>
      </c>
      <c r="E63" s="22"/>
      <c r="F63" s="22"/>
      <c r="G63" s="22">
        <v>485</v>
      </c>
      <c r="H63" s="22"/>
      <c r="I63" s="22"/>
      <c r="J63" s="22"/>
      <c r="K63" s="22">
        <v>485</v>
      </c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x14ac:dyDescent="0.25">
      <c r="A64" s="20">
        <v>45068</v>
      </c>
      <c r="C64" t="s">
        <v>237</v>
      </c>
      <c r="E64" s="22"/>
      <c r="F64" s="22"/>
      <c r="G64" s="22">
        <v>500</v>
      </c>
      <c r="H64" s="22"/>
      <c r="I64" s="22"/>
      <c r="J64" s="22"/>
      <c r="K64" s="22">
        <v>500</v>
      </c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x14ac:dyDescent="0.25">
      <c r="A65" s="20">
        <v>45068</v>
      </c>
      <c r="C65" t="s">
        <v>238</v>
      </c>
      <c r="E65" s="22"/>
      <c r="F65" s="22"/>
      <c r="G65" s="22">
        <v>500</v>
      </c>
      <c r="H65" s="22"/>
      <c r="I65" s="22"/>
      <c r="J65" s="22"/>
      <c r="K65" s="22">
        <v>500</v>
      </c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20">
        <v>45068</v>
      </c>
      <c r="C66" t="s">
        <v>239</v>
      </c>
      <c r="E66" s="27"/>
      <c r="F66" s="22"/>
      <c r="G66" s="22">
        <v>1058</v>
      </c>
      <c r="H66" s="22"/>
      <c r="I66" s="22"/>
      <c r="J66" s="22"/>
      <c r="K66" s="22">
        <v>1058</v>
      </c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5">
      <c r="A67" s="20">
        <v>45078</v>
      </c>
      <c r="C67" t="s">
        <v>76</v>
      </c>
      <c r="E67" s="27"/>
      <c r="F67" s="22"/>
      <c r="G67" s="22">
        <v>29.5</v>
      </c>
      <c r="H67" s="22"/>
      <c r="I67" s="27"/>
      <c r="J67" s="22"/>
      <c r="K67" s="22"/>
      <c r="L67" s="22"/>
      <c r="M67" s="22">
        <v>29.5</v>
      </c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25">
      <c r="A68" s="20">
        <v>45079</v>
      </c>
      <c r="C68" t="s">
        <v>240</v>
      </c>
      <c r="E68" s="27"/>
      <c r="F68" s="22"/>
      <c r="G68" s="22">
        <v>474</v>
      </c>
      <c r="H68" s="22"/>
      <c r="I68" s="27"/>
      <c r="J68" s="22"/>
      <c r="K68" s="22">
        <v>474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25">
      <c r="A69" s="20">
        <v>45079</v>
      </c>
      <c r="C69" t="s">
        <v>241</v>
      </c>
      <c r="E69" s="27"/>
      <c r="F69" s="22"/>
      <c r="G69" s="22">
        <v>645</v>
      </c>
      <c r="H69" s="22"/>
      <c r="I69" s="27"/>
      <c r="J69" s="22"/>
      <c r="L69" s="22"/>
      <c r="M69" s="22"/>
      <c r="N69" s="22"/>
      <c r="O69" s="22">
        <v>645</v>
      </c>
      <c r="P69" s="22"/>
      <c r="Q69" s="22"/>
      <c r="R69" s="22"/>
      <c r="S69" s="22"/>
      <c r="T69" s="22"/>
      <c r="U69" s="22"/>
      <c r="V69" s="22"/>
    </row>
    <row r="70" spans="1:22" x14ac:dyDescent="0.25">
      <c r="A70" s="20">
        <v>45079</v>
      </c>
      <c r="C70" t="s">
        <v>241</v>
      </c>
      <c r="E70" s="27"/>
      <c r="F70" s="22"/>
      <c r="G70" s="22">
        <v>645</v>
      </c>
      <c r="H70" s="22"/>
      <c r="I70" s="27"/>
      <c r="J70" s="22"/>
      <c r="L70" s="22"/>
      <c r="M70" s="22"/>
      <c r="N70" s="22"/>
      <c r="O70" s="22">
        <v>645</v>
      </c>
      <c r="P70" s="22"/>
      <c r="Q70" s="22"/>
      <c r="R70" s="22"/>
      <c r="S70" s="22"/>
      <c r="T70" s="22"/>
      <c r="U70" s="22"/>
      <c r="V70" s="22"/>
    </row>
    <row r="71" spans="1:22" x14ac:dyDescent="0.25">
      <c r="A71" s="20">
        <v>45079</v>
      </c>
      <c r="C71" t="s">
        <v>241</v>
      </c>
      <c r="E71" s="27"/>
      <c r="F71" s="22"/>
      <c r="G71" s="22">
        <v>645</v>
      </c>
      <c r="H71" s="22"/>
      <c r="I71" s="27"/>
      <c r="J71" s="22"/>
      <c r="L71" s="22"/>
      <c r="M71" s="22"/>
      <c r="N71" s="22"/>
      <c r="O71" s="22">
        <v>645</v>
      </c>
      <c r="P71" s="22"/>
      <c r="Q71" s="22"/>
      <c r="R71" s="22"/>
      <c r="S71" s="22"/>
      <c r="T71" s="22"/>
      <c r="U71" s="22"/>
      <c r="V71" s="22"/>
    </row>
    <row r="72" spans="1:22" x14ac:dyDescent="0.25">
      <c r="A72" s="20">
        <v>45079</v>
      </c>
      <c r="C72" t="s">
        <v>242</v>
      </c>
      <c r="E72" s="27"/>
      <c r="G72" s="22">
        <v>981</v>
      </c>
      <c r="I72" s="27"/>
      <c r="L72" s="22"/>
      <c r="M72" s="22"/>
      <c r="N72" s="22"/>
      <c r="O72" s="22">
        <v>981</v>
      </c>
      <c r="P72" s="22"/>
      <c r="Q72" s="22"/>
      <c r="R72" s="22"/>
      <c r="S72" s="22"/>
    </row>
    <row r="73" spans="1:22" x14ac:dyDescent="0.25">
      <c r="A73" s="20">
        <v>45079</v>
      </c>
      <c r="C73" s="30" t="s">
        <v>305</v>
      </c>
      <c r="E73" s="27"/>
      <c r="G73" s="22">
        <v>2004.38</v>
      </c>
      <c r="I73" s="27"/>
      <c r="K73" s="22">
        <v>2004.38</v>
      </c>
      <c r="L73" s="22"/>
      <c r="M73" s="22"/>
      <c r="N73" s="22"/>
      <c r="O73" s="22"/>
      <c r="P73" s="22"/>
      <c r="Q73" s="22"/>
      <c r="R73" s="22"/>
      <c r="S73" s="22"/>
    </row>
    <row r="74" spans="1:22" x14ac:dyDescent="0.25">
      <c r="A74" s="20">
        <v>45079</v>
      </c>
      <c r="C74" t="s">
        <v>243</v>
      </c>
      <c r="E74" s="27"/>
      <c r="G74" s="22">
        <v>2810.04</v>
      </c>
      <c r="I74" s="27"/>
      <c r="K74" s="22">
        <v>2810.04</v>
      </c>
      <c r="L74" s="22"/>
      <c r="M74" s="22"/>
      <c r="N74" s="22"/>
      <c r="O74" s="22"/>
      <c r="P74" s="22"/>
      <c r="Q74" s="22"/>
      <c r="R74" s="22"/>
      <c r="S74" s="22"/>
    </row>
    <row r="75" spans="1:22" x14ac:dyDescent="0.25">
      <c r="A75" s="20">
        <v>45082</v>
      </c>
      <c r="C75" t="s">
        <v>124</v>
      </c>
      <c r="E75" s="27"/>
      <c r="G75" s="22">
        <v>45.55</v>
      </c>
      <c r="I75" s="27"/>
      <c r="K75" s="22"/>
      <c r="L75" s="22"/>
      <c r="M75" s="22">
        <v>45.55</v>
      </c>
      <c r="N75" s="22"/>
      <c r="O75" s="22"/>
      <c r="P75" s="22"/>
      <c r="Q75" s="22"/>
      <c r="R75" s="22"/>
      <c r="S75" s="22"/>
    </row>
    <row r="76" spans="1:22" x14ac:dyDescent="0.25">
      <c r="A76" s="20">
        <v>45090</v>
      </c>
      <c r="C76" t="s">
        <v>244</v>
      </c>
      <c r="E76" s="27"/>
      <c r="G76" s="22">
        <v>1003.95</v>
      </c>
      <c r="I76" s="27"/>
      <c r="K76" s="22">
        <v>1003.95</v>
      </c>
      <c r="L76" s="22"/>
      <c r="M76" s="22"/>
      <c r="N76" s="22"/>
      <c r="O76" s="22"/>
      <c r="P76" s="22"/>
      <c r="Q76" s="22"/>
      <c r="R76" s="22"/>
      <c r="S76" s="22"/>
    </row>
    <row r="77" spans="1:22" x14ac:dyDescent="0.25">
      <c r="A77" s="20">
        <v>45091</v>
      </c>
      <c r="C77" t="s">
        <v>245</v>
      </c>
      <c r="E77" s="27"/>
      <c r="G77" s="22">
        <v>193.85</v>
      </c>
      <c r="I77" s="27"/>
      <c r="K77" s="22">
        <v>193.85</v>
      </c>
      <c r="L77" s="22"/>
      <c r="M77" s="22"/>
      <c r="N77" s="22"/>
      <c r="O77" s="22"/>
      <c r="P77" s="22"/>
      <c r="Q77" s="22"/>
      <c r="R77" s="22"/>
      <c r="S77" s="22"/>
    </row>
    <row r="78" spans="1:22" x14ac:dyDescent="0.25">
      <c r="A78" s="20">
        <v>45093</v>
      </c>
      <c r="C78" t="s">
        <v>69</v>
      </c>
      <c r="E78" s="27"/>
      <c r="G78" s="22">
        <v>15.78</v>
      </c>
      <c r="I78" s="27"/>
      <c r="K78" s="22"/>
      <c r="L78" s="22"/>
      <c r="M78" s="22"/>
      <c r="N78" s="22"/>
      <c r="O78" s="22"/>
      <c r="P78" s="22"/>
      <c r="Q78" s="22">
        <v>15.78</v>
      </c>
      <c r="R78" s="22"/>
      <c r="S78" s="22"/>
    </row>
    <row r="79" spans="1:22" x14ac:dyDescent="0.25">
      <c r="A79" s="20">
        <v>45096</v>
      </c>
      <c r="C79" t="s">
        <v>246</v>
      </c>
      <c r="E79" s="27"/>
      <c r="G79" s="22">
        <v>133.74</v>
      </c>
      <c r="I79" s="27"/>
      <c r="K79" s="22">
        <v>133.74</v>
      </c>
      <c r="L79" s="22"/>
      <c r="M79" s="22"/>
      <c r="N79" s="22"/>
      <c r="O79" s="22"/>
      <c r="P79" s="22"/>
      <c r="Q79" s="22"/>
      <c r="R79" s="22"/>
      <c r="S79" s="22"/>
    </row>
    <row r="80" spans="1:22" x14ac:dyDescent="0.25">
      <c r="A80" s="20">
        <v>45104</v>
      </c>
      <c r="C80" t="s">
        <v>247</v>
      </c>
      <c r="E80" s="27"/>
      <c r="G80" s="22">
        <v>85</v>
      </c>
      <c r="I80" s="27"/>
      <c r="K80" s="22">
        <v>85</v>
      </c>
      <c r="L80" s="22"/>
      <c r="M80" s="22"/>
      <c r="N80" s="22"/>
      <c r="O80" s="22"/>
      <c r="P80" s="22"/>
      <c r="Q80" s="22"/>
      <c r="R80" s="22"/>
      <c r="S80" s="22"/>
    </row>
    <row r="81" spans="1:19" x14ac:dyDescent="0.25">
      <c r="A81" s="20">
        <v>45105</v>
      </c>
      <c r="C81" t="s">
        <v>76</v>
      </c>
      <c r="E81" s="27"/>
      <c r="G81" s="22">
        <v>29.5</v>
      </c>
      <c r="I81" s="27"/>
      <c r="K81" s="22"/>
      <c r="L81" s="22"/>
      <c r="M81" s="22">
        <v>29.5</v>
      </c>
      <c r="N81" s="22"/>
      <c r="O81" s="22"/>
      <c r="P81" s="22"/>
      <c r="Q81" s="22"/>
      <c r="R81" s="22"/>
      <c r="S81" s="22"/>
    </row>
    <row r="82" spans="1:19" x14ac:dyDescent="0.25">
      <c r="A82" s="20">
        <v>45106</v>
      </c>
      <c r="C82" t="s">
        <v>124</v>
      </c>
      <c r="E82" s="27"/>
      <c r="G82" s="22">
        <v>45.55</v>
      </c>
      <c r="I82" s="27"/>
      <c r="K82" s="22"/>
      <c r="L82" s="22"/>
      <c r="M82" s="22">
        <v>45.55</v>
      </c>
      <c r="N82" s="22"/>
      <c r="O82" s="22"/>
      <c r="P82" s="22"/>
      <c r="Q82" s="22"/>
      <c r="R82" s="22"/>
      <c r="S82" s="22"/>
    </row>
    <row r="83" spans="1:19" x14ac:dyDescent="0.25">
      <c r="A83" s="20">
        <v>45106</v>
      </c>
      <c r="C83" t="s">
        <v>248</v>
      </c>
      <c r="E83" s="27"/>
      <c r="G83" s="22">
        <v>435.77</v>
      </c>
      <c r="I83" s="27"/>
      <c r="K83" s="22">
        <v>435.77</v>
      </c>
      <c r="L83" s="22"/>
      <c r="M83" s="22"/>
      <c r="N83" s="22"/>
      <c r="O83" s="22"/>
      <c r="P83" s="22"/>
      <c r="Q83" s="22"/>
      <c r="R83" s="22"/>
      <c r="S83" s="22"/>
    </row>
    <row r="84" spans="1:19" x14ac:dyDescent="0.25">
      <c r="A84" s="20">
        <v>45110</v>
      </c>
      <c r="C84" t="s">
        <v>249</v>
      </c>
      <c r="E84" s="27"/>
      <c r="G84" s="22">
        <v>119.99</v>
      </c>
      <c r="I84" s="27"/>
      <c r="K84" s="22">
        <v>119.99</v>
      </c>
      <c r="L84" s="22"/>
      <c r="M84" s="22"/>
      <c r="N84" s="22"/>
      <c r="O84" s="22"/>
      <c r="P84" s="22"/>
      <c r="Q84" s="22"/>
      <c r="R84" s="22"/>
      <c r="S84" s="22"/>
    </row>
    <row r="85" spans="1:19" x14ac:dyDescent="0.25">
      <c r="A85" s="20">
        <v>45115</v>
      </c>
      <c r="C85" t="s">
        <v>197</v>
      </c>
      <c r="E85" s="27">
        <v>50</v>
      </c>
      <c r="G85" s="22"/>
      <c r="I85" s="27"/>
      <c r="K85" s="22"/>
      <c r="L85" s="22"/>
      <c r="M85" s="22"/>
      <c r="N85" s="22"/>
      <c r="O85" s="22"/>
      <c r="P85" s="22"/>
      <c r="Q85" s="22"/>
      <c r="R85" s="22"/>
      <c r="S85" s="22">
        <v>-50</v>
      </c>
    </row>
    <row r="86" spans="1:19" x14ac:dyDescent="0.25">
      <c r="A86" s="20">
        <v>45124</v>
      </c>
      <c r="C86" t="s">
        <v>250</v>
      </c>
      <c r="E86" s="27">
        <v>10000</v>
      </c>
      <c r="G86" s="22"/>
      <c r="I86" s="22">
        <v>10000</v>
      </c>
      <c r="K86" s="22"/>
      <c r="L86" s="22"/>
      <c r="M86" s="22"/>
      <c r="N86" s="22"/>
      <c r="O86" s="22"/>
      <c r="P86" s="22"/>
      <c r="Q86" s="22"/>
      <c r="R86" s="22"/>
    </row>
    <row r="87" spans="1:19" x14ac:dyDescent="0.25">
      <c r="A87" s="20">
        <v>45126</v>
      </c>
      <c r="C87" t="s">
        <v>69</v>
      </c>
      <c r="E87" s="27"/>
      <c r="G87" s="22">
        <v>15.78</v>
      </c>
      <c r="I87" s="27"/>
      <c r="K87" s="22"/>
      <c r="L87" s="22"/>
      <c r="M87" s="22"/>
      <c r="N87" s="22"/>
      <c r="O87" s="22"/>
      <c r="P87" s="22"/>
      <c r="Q87" s="22">
        <v>15.78</v>
      </c>
      <c r="R87" s="22"/>
      <c r="S87" s="22"/>
    </row>
    <row r="88" spans="1:19" x14ac:dyDescent="0.25">
      <c r="A88" s="20">
        <v>45135</v>
      </c>
      <c r="C88" t="s">
        <v>76</v>
      </c>
      <c r="E88" s="27"/>
      <c r="G88" s="22">
        <v>29.5</v>
      </c>
      <c r="I88" s="27"/>
      <c r="K88" s="22"/>
      <c r="L88" s="22"/>
      <c r="M88" s="22">
        <v>29.5</v>
      </c>
      <c r="N88" s="22"/>
      <c r="O88" s="22"/>
      <c r="P88" s="22"/>
      <c r="Q88" s="22"/>
      <c r="R88" s="22"/>
      <c r="S88" s="22"/>
    </row>
    <row r="89" spans="1:19" x14ac:dyDescent="0.25">
      <c r="A89" s="20">
        <v>45141</v>
      </c>
      <c r="C89" t="s">
        <v>297</v>
      </c>
      <c r="E89" s="27"/>
      <c r="G89" s="22">
        <v>41.8</v>
      </c>
      <c r="I89" s="27"/>
      <c r="K89" s="22">
        <v>41.8</v>
      </c>
      <c r="L89" s="22"/>
      <c r="M89" s="22"/>
      <c r="N89" s="22"/>
      <c r="O89" s="22"/>
      <c r="P89" s="22"/>
      <c r="Q89" s="22"/>
      <c r="R89" s="22"/>
      <c r="S89" s="22"/>
    </row>
    <row r="90" spans="1:19" x14ac:dyDescent="0.25">
      <c r="A90" s="20">
        <v>45141</v>
      </c>
      <c r="C90" t="s">
        <v>251</v>
      </c>
      <c r="E90" s="27"/>
      <c r="G90" s="22">
        <v>225</v>
      </c>
      <c r="I90" s="27"/>
      <c r="K90" s="22">
        <v>225</v>
      </c>
      <c r="L90" s="22"/>
      <c r="M90" s="22"/>
      <c r="N90" s="22"/>
      <c r="O90" s="22"/>
      <c r="P90" s="22"/>
      <c r="Q90" s="22"/>
      <c r="R90" s="22"/>
      <c r="S90" s="22"/>
    </row>
    <row r="91" spans="1:19" x14ac:dyDescent="0.25">
      <c r="A91" s="20">
        <v>45141</v>
      </c>
      <c r="C91" t="s">
        <v>252</v>
      </c>
      <c r="E91" s="27"/>
      <c r="G91" s="22">
        <v>349.78</v>
      </c>
      <c r="I91" s="27"/>
      <c r="K91" s="22">
        <v>349.78</v>
      </c>
      <c r="L91" s="22"/>
      <c r="M91" s="22"/>
      <c r="N91" s="22"/>
      <c r="O91" s="22"/>
      <c r="P91" s="22"/>
      <c r="Q91" s="22"/>
      <c r="R91" s="22"/>
      <c r="S91" s="22"/>
    </row>
    <row r="92" spans="1:19" x14ac:dyDescent="0.25">
      <c r="A92" s="20">
        <v>45141</v>
      </c>
      <c r="C92" t="s">
        <v>253</v>
      </c>
      <c r="E92" s="27"/>
      <c r="G92" s="22">
        <v>373.71</v>
      </c>
      <c r="I92" s="27"/>
      <c r="K92" s="22">
        <v>373.71</v>
      </c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0">
        <v>45141</v>
      </c>
      <c r="C93" t="s">
        <v>254</v>
      </c>
      <c r="E93" s="27"/>
      <c r="G93" s="22">
        <v>455</v>
      </c>
      <c r="I93" s="27"/>
      <c r="K93" s="22">
        <v>455</v>
      </c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0">
        <v>45141</v>
      </c>
      <c r="C94" t="s">
        <v>21</v>
      </c>
      <c r="E94" s="27"/>
      <c r="G94" s="22">
        <v>469.31</v>
      </c>
      <c r="I94" s="27"/>
      <c r="L94" s="22"/>
      <c r="M94" s="22"/>
      <c r="N94" s="22"/>
      <c r="O94" s="22">
        <v>469.31</v>
      </c>
      <c r="P94" s="22"/>
      <c r="Q94" s="22"/>
      <c r="R94" s="22"/>
      <c r="S94" s="22"/>
    </row>
    <row r="95" spans="1:19" x14ac:dyDescent="0.25">
      <c r="A95" s="20">
        <v>45141</v>
      </c>
      <c r="C95" t="s">
        <v>255</v>
      </c>
      <c r="E95" s="27"/>
      <c r="G95" s="22">
        <v>850</v>
      </c>
      <c r="I95" s="27"/>
      <c r="K95" s="22">
        <v>850</v>
      </c>
      <c r="L95" s="22"/>
      <c r="M95" s="22"/>
      <c r="N95" s="22"/>
      <c r="O95" s="22"/>
      <c r="P95" s="22"/>
      <c r="Q95" s="22"/>
      <c r="R95" s="22"/>
      <c r="S95" s="22"/>
    </row>
    <row r="96" spans="1:19" x14ac:dyDescent="0.25">
      <c r="A96" s="20">
        <v>45148</v>
      </c>
      <c r="C96" t="s">
        <v>124</v>
      </c>
      <c r="E96" s="27"/>
      <c r="G96" s="22">
        <v>45.55</v>
      </c>
      <c r="I96" s="27"/>
      <c r="K96" s="22"/>
      <c r="L96" s="22"/>
      <c r="M96" s="22">
        <v>45.55</v>
      </c>
      <c r="N96" s="22"/>
      <c r="O96" s="22"/>
      <c r="P96" s="22"/>
      <c r="Q96" s="22"/>
      <c r="R96" s="22"/>
      <c r="S96" s="22"/>
    </row>
    <row r="97" spans="1:19" x14ac:dyDescent="0.25">
      <c r="A97" s="20">
        <v>45156</v>
      </c>
      <c r="C97" t="s">
        <v>69</v>
      </c>
      <c r="E97" s="27"/>
      <c r="G97" s="22">
        <v>15.78</v>
      </c>
      <c r="I97" s="27"/>
      <c r="K97" s="22"/>
      <c r="L97" s="22"/>
      <c r="M97" s="22"/>
      <c r="N97" s="22"/>
      <c r="O97" s="22"/>
      <c r="P97" s="22"/>
      <c r="Q97" s="22">
        <v>15.78</v>
      </c>
      <c r="R97" s="22"/>
      <c r="S97" s="22"/>
    </row>
    <row r="98" spans="1:19" x14ac:dyDescent="0.25">
      <c r="A98" s="20">
        <v>45161</v>
      </c>
      <c r="C98" s="30" t="s">
        <v>306</v>
      </c>
      <c r="E98" s="27"/>
      <c r="G98" s="22">
        <v>53.9</v>
      </c>
      <c r="I98" s="27"/>
      <c r="K98" s="22">
        <v>53.9</v>
      </c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0">
        <v>45161</v>
      </c>
      <c r="C99" t="s">
        <v>256</v>
      </c>
      <c r="E99" s="27"/>
      <c r="G99" s="22">
        <v>392.4</v>
      </c>
      <c r="I99" s="27"/>
      <c r="K99" s="22">
        <v>392.4</v>
      </c>
      <c r="L99" s="22"/>
      <c r="M99" s="22"/>
      <c r="N99" s="22"/>
      <c r="O99" s="22"/>
      <c r="P99" s="22"/>
      <c r="Q99" s="22"/>
      <c r="R99" s="22"/>
      <c r="S99" s="22"/>
    </row>
    <row r="100" spans="1:19" x14ac:dyDescent="0.25">
      <c r="A100" s="20">
        <v>45168</v>
      </c>
      <c r="C100" t="s">
        <v>76</v>
      </c>
      <c r="E100" s="27"/>
      <c r="G100" s="22">
        <v>29.5</v>
      </c>
      <c r="I100" s="27"/>
      <c r="K100" s="22"/>
      <c r="L100" s="22"/>
      <c r="M100" s="22">
        <v>29.5</v>
      </c>
      <c r="N100" s="22"/>
      <c r="O100" s="22"/>
      <c r="P100" s="22"/>
      <c r="Q100" s="22"/>
      <c r="R100" s="22"/>
      <c r="S100" s="22"/>
    </row>
    <row r="101" spans="1:19" x14ac:dyDescent="0.25">
      <c r="A101" s="20">
        <v>45173</v>
      </c>
      <c r="C101" t="s">
        <v>124</v>
      </c>
      <c r="E101" s="27"/>
      <c r="G101" s="22">
        <v>45.55</v>
      </c>
      <c r="I101" s="27"/>
      <c r="K101" s="22"/>
      <c r="L101" s="22"/>
      <c r="M101" s="22">
        <v>45.55</v>
      </c>
      <c r="N101" s="22"/>
      <c r="O101" s="22"/>
      <c r="P101" s="22"/>
      <c r="Q101" s="22"/>
      <c r="R101" s="22"/>
      <c r="S101" s="22"/>
    </row>
    <row r="102" spans="1:19" x14ac:dyDescent="0.25">
      <c r="A102" s="20">
        <v>45173</v>
      </c>
      <c r="C102" t="s">
        <v>257</v>
      </c>
      <c r="E102" s="27"/>
      <c r="G102" s="22">
        <v>390.15</v>
      </c>
      <c r="I102" s="27"/>
      <c r="K102" s="22">
        <v>390.15</v>
      </c>
      <c r="L102" s="22"/>
      <c r="M102" s="22"/>
      <c r="N102" s="22"/>
      <c r="O102" s="22"/>
      <c r="P102" s="22"/>
      <c r="Q102" s="22"/>
      <c r="R102" s="22"/>
      <c r="S102" s="22"/>
    </row>
    <row r="103" spans="1:19" x14ac:dyDescent="0.25">
      <c r="A103" s="20">
        <v>45173</v>
      </c>
      <c r="C103" t="s">
        <v>258</v>
      </c>
      <c r="E103" s="27"/>
      <c r="G103" s="22">
        <v>420</v>
      </c>
      <c r="I103" s="27"/>
      <c r="K103" s="22">
        <v>420</v>
      </c>
      <c r="L103" s="22"/>
      <c r="M103" s="22"/>
      <c r="N103" s="22"/>
      <c r="O103" s="22"/>
      <c r="P103" s="22"/>
      <c r="Q103" s="22"/>
      <c r="R103" s="22"/>
      <c r="S103" s="22"/>
    </row>
    <row r="104" spans="1:19" x14ac:dyDescent="0.25">
      <c r="A104" s="20">
        <v>45173</v>
      </c>
      <c r="C104" t="s">
        <v>259</v>
      </c>
      <c r="E104" s="27"/>
      <c r="G104" s="22">
        <v>836.5</v>
      </c>
      <c r="I104" s="27"/>
      <c r="K104" s="22">
        <v>836.5</v>
      </c>
      <c r="L104" s="22"/>
      <c r="M104" s="22"/>
      <c r="N104" s="22"/>
      <c r="O104" s="22"/>
      <c r="P104" s="22"/>
      <c r="Q104" s="22"/>
      <c r="R104" s="22"/>
      <c r="S104" s="22"/>
    </row>
    <row r="105" spans="1:19" x14ac:dyDescent="0.25">
      <c r="A105" s="20">
        <v>45181</v>
      </c>
      <c r="C105" t="s">
        <v>260</v>
      </c>
      <c r="E105" s="27"/>
      <c r="G105" s="22">
        <v>232</v>
      </c>
      <c r="I105" s="27"/>
      <c r="K105" s="22">
        <v>232</v>
      </c>
      <c r="L105" s="22"/>
      <c r="M105" s="22"/>
      <c r="N105" s="22"/>
      <c r="O105" s="22"/>
      <c r="P105" s="22"/>
      <c r="Q105" s="22"/>
      <c r="R105" s="22"/>
      <c r="S105" s="22"/>
    </row>
    <row r="106" spans="1:19" x14ac:dyDescent="0.25">
      <c r="A106" s="20">
        <v>45188</v>
      </c>
      <c r="C106" s="29" t="s">
        <v>69</v>
      </c>
      <c r="E106" s="27"/>
      <c r="G106" s="22">
        <v>15.78</v>
      </c>
      <c r="I106" s="27"/>
      <c r="K106" s="22"/>
      <c r="L106" s="22"/>
      <c r="M106" s="22"/>
      <c r="N106" s="22"/>
      <c r="O106" s="22"/>
      <c r="P106" s="22"/>
      <c r="Q106" s="22">
        <v>15.78</v>
      </c>
      <c r="R106" s="22"/>
      <c r="S106" s="22"/>
    </row>
    <row r="107" spans="1:19" x14ac:dyDescent="0.25">
      <c r="A107" s="20">
        <v>45188</v>
      </c>
      <c r="C107" s="28" t="s">
        <v>300</v>
      </c>
      <c r="E107" s="27"/>
      <c r="G107" s="22">
        <v>230</v>
      </c>
      <c r="I107" s="27"/>
      <c r="K107" s="22">
        <v>230</v>
      </c>
      <c r="L107" s="22"/>
      <c r="M107" s="22"/>
      <c r="N107" s="22"/>
      <c r="O107" s="22"/>
      <c r="P107" s="22"/>
      <c r="Q107" s="22"/>
      <c r="R107" s="22"/>
      <c r="S107" s="22"/>
    </row>
    <row r="108" spans="1:19" x14ac:dyDescent="0.25">
      <c r="A108" s="20">
        <v>45188</v>
      </c>
      <c r="C108" t="s">
        <v>298</v>
      </c>
      <c r="E108" s="27"/>
      <c r="G108" s="22">
        <v>327</v>
      </c>
      <c r="I108" s="27"/>
      <c r="K108" s="22">
        <v>327</v>
      </c>
      <c r="L108" s="22"/>
      <c r="M108" s="22"/>
      <c r="N108" s="22"/>
      <c r="O108" s="22"/>
      <c r="P108" s="22"/>
      <c r="Q108" s="22"/>
      <c r="R108" s="22"/>
      <c r="S108" s="22"/>
    </row>
    <row r="109" spans="1:19" x14ac:dyDescent="0.25">
      <c r="A109" s="20">
        <v>45188</v>
      </c>
      <c r="C109" t="s">
        <v>261</v>
      </c>
      <c r="E109" s="27"/>
      <c r="G109" s="22">
        <v>778.95</v>
      </c>
      <c r="I109" s="27"/>
      <c r="K109" s="22">
        <v>778.95</v>
      </c>
      <c r="L109" s="22"/>
      <c r="M109" s="22"/>
      <c r="N109" s="22"/>
      <c r="O109" s="22"/>
      <c r="P109" s="22"/>
      <c r="Q109" s="22">
        <v>15.78</v>
      </c>
      <c r="R109" s="22"/>
      <c r="S109" s="22"/>
    </row>
    <row r="110" spans="1:19" x14ac:dyDescent="0.25">
      <c r="A110" s="20">
        <v>45188</v>
      </c>
      <c r="C110" t="s">
        <v>299</v>
      </c>
      <c r="E110" s="27"/>
      <c r="G110" s="22">
        <v>1035.76</v>
      </c>
      <c r="I110" s="27"/>
      <c r="K110" s="22">
        <v>1035.76</v>
      </c>
      <c r="L110" s="22"/>
      <c r="M110" s="22"/>
      <c r="N110" s="22"/>
      <c r="O110" s="22"/>
      <c r="P110" s="22"/>
      <c r="Q110" s="22"/>
      <c r="R110" s="22"/>
      <c r="S110" s="22"/>
    </row>
    <row r="111" spans="1:19" x14ac:dyDescent="0.25">
      <c r="A111" s="20">
        <v>45194</v>
      </c>
      <c r="C111" t="s">
        <v>262</v>
      </c>
      <c r="E111" s="27"/>
      <c r="G111" s="22">
        <v>120</v>
      </c>
      <c r="I111" s="27"/>
      <c r="K111" s="22">
        <v>120</v>
      </c>
      <c r="L111" s="22"/>
      <c r="M111" s="22"/>
      <c r="N111" s="22"/>
      <c r="O111" s="22"/>
      <c r="P111" s="22"/>
      <c r="Q111" s="22"/>
      <c r="R111" s="22"/>
      <c r="S111" s="22"/>
    </row>
    <row r="112" spans="1:19" x14ac:dyDescent="0.25">
      <c r="A112" s="20">
        <v>45194</v>
      </c>
      <c r="C112" t="s">
        <v>263</v>
      </c>
      <c r="E112" s="27"/>
      <c r="G112" s="22">
        <v>274.95</v>
      </c>
      <c r="I112" s="27"/>
      <c r="K112" s="22">
        <v>374.95</v>
      </c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0">
        <v>45196</v>
      </c>
      <c r="C113" t="s">
        <v>264</v>
      </c>
      <c r="E113" s="27"/>
      <c r="G113" s="22">
        <v>482.71</v>
      </c>
      <c r="I113" s="27"/>
      <c r="L113" s="22"/>
      <c r="M113" s="22"/>
      <c r="N113" s="22"/>
      <c r="O113" s="22">
        <v>482.71</v>
      </c>
      <c r="P113" s="22"/>
      <c r="Q113" s="22"/>
      <c r="R113" s="22"/>
      <c r="S113" s="22"/>
    </row>
    <row r="114" spans="1:19" x14ac:dyDescent="0.25">
      <c r="A114" s="20">
        <v>45201</v>
      </c>
      <c r="C114" t="s">
        <v>76</v>
      </c>
      <c r="E114" s="27"/>
      <c r="G114" s="22">
        <v>29.5</v>
      </c>
      <c r="I114" s="27"/>
      <c r="K114" s="22"/>
      <c r="L114" s="22"/>
      <c r="M114" s="22">
        <v>29.5</v>
      </c>
      <c r="N114" s="22"/>
      <c r="O114" s="22"/>
      <c r="P114" s="22"/>
      <c r="Q114" s="22"/>
      <c r="R114" s="22"/>
      <c r="S114" s="22"/>
    </row>
    <row r="115" spans="1:19" x14ac:dyDescent="0.25">
      <c r="A115" s="20">
        <v>45205</v>
      </c>
      <c r="C115" t="s">
        <v>124</v>
      </c>
      <c r="E115" s="27"/>
      <c r="G115" s="22">
        <v>45.55</v>
      </c>
      <c r="I115" s="27"/>
      <c r="K115" s="22"/>
      <c r="L115" s="22"/>
      <c r="M115" s="22">
        <v>45.55</v>
      </c>
      <c r="N115" s="22"/>
      <c r="O115" s="22"/>
      <c r="P115" s="22"/>
      <c r="Q115" s="22"/>
      <c r="R115" s="22"/>
      <c r="S115" s="22"/>
    </row>
    <row r="116" spans="1:19" x14ac:dyDescent="0.25">
      <c r="A116" s="20">
        <v>45208</v>
      </c>
      <c r="C116" t="s">
        <v>265</v>
      </c>
      <c r="E116" s="27"/>
      <c r="G116" s="22">
        <v>610</v>
      </c>
      <c r="I116" s="27"/>
      <c r="K116" s="22">
        <v>610</v>
      </c>
      <c r="L116" s="22"/>
      <c r="M116" s="22"/>
      <c r="N116" s="22"/>
      <c r="O116" s="22"/>
      <c r="P116" s="22"/>
      <c r="Q116" s="22"/>
      <c r="R116" s="22"/>
      <c r="S116" s="22"/>
    </row>
    <row r="117" spans="1:19" x14ac:dyDescent="0.25">
      <c r="A117" s="20">
        <v>45211</v>
      </c>
      <c r="C117" t="s">
        <v>266</v>
      </c>
      <c r="E117" s="27"/>
      <c r="G117" s="22">
        <v>250</v>
      </c>
      <c r="I117" s="27"/>
      <c r="K117" s="22">
        <v>250</v>
      </c>
      <c r="L117" s="22"/>
      <c r="M117" s="22"/>
      <c r="N117" s="22"/>
      <c r="O117" s="22"/>
      <c r="P117" s="22"/>
      <c r="Q117" s="22"/>
      <c r="R117" s="22"/>
      <c r="S117" s="22"/>
    </row>
    <row r="118" spans="1:19" x14ac:dyDescent="0.25">
      <c r="A118" s="20">
        <v>45215</v>
      </c>
      <c r="C118" t="s">
        <v>267</v>
      </c>
      <c r="E118" s="27"/>
      <c r="G118" s="22">
        <v>470.25</v>
      </c>
      <c r="I118" s="27"/>
      <c r="K118" s="22">
        <v>470.25</v>
      </c>
      <c r="L118" s="22"/>
      <c r="M118" s="22"/>
      <c r="N118" s="22"/>
      <c r="O118" s="22"/>
      <c r="P118" s="22"/>
      <c r="Q118" s="22"/>
      <c r="R118" s="22"/>
      <c r="S118" s="22"/>
    </row>
    <row r="119" spans="1:19" x14ac:dyDescent="0.25">
      <c r="A119" s="20">
        <v>45216</v>
      </c>
      <c r="C119" t="s">
        <v>69</v>
      </c>
      <c r="E119" s="27"/>
      <c r="G119" s="22">
        <v>15.78</v>
      </c>
      <c r="I119" s="27"/>
      <c r="K119" s="22"/>
      <c r="L119" s="22"/>
      <c r="M119" s="22"/>
      <c r="N119" s="22"/>
      <c r="O119" s="22"/>
      <c r="P119" s="22"/>
      <c r="Q119" s="22">
        <v>15.78</v>
      </c>
      <c r="R119" s="22"/>
      <c r="S119" s="22"/>
    </row>
    <row r="120" spans="1:19" x14ac:dyDescent="0.25">
      <c r="A120" s="20">
        <v>45218</v>
      </c>
      <c r="C120" t="s">
        <v>296</v>
      </c>
      <c r="E120" s="27">
        <v>10000</v>
      </c>
      <c r="G120" s="22"/>
      <c r="I120" s="27">
        <v>10000</v>
      </c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x14ac:dyDescent="0.25">
      <c r="A121" s="20">
        <v>45222</v>
      </c>
      <c r="C121" t="s">
        <v>268</v>
      </c>
      <c r="E121" s="27"/>
      <c r="G121" s="22">
        <v>225</v>
      </c>
      <c r="I121" s="27"/>
      <c r="K121" s="22">
        <v>225</v>
      </c>
      <c r="L121" s="22"/>
      <c r="M121" s="22"/>
      <c r="N121" s="22"/>
      <c r="O121" s="22"/>
      <c r="P121" s="22"/>
      <c r="Q121" s="22"/>
      <c r="R121" s="22"/>
      <c r="S121" s="22"/>
    </row>
    <row r="122" spans="1:19" x14ac:dyDescent="0.25">
      <c r="A122" s="20">
        <v>45222</v>
      </c>
      <c r="C122" t="s">
        <v>269</v>
      </c>
      <c r="E122" s="27"/>
      <c r="G122" s="22">
        <v>235.8</v>
      </c>
      <c r="I122" s="27"/>
      <c r="K122" s="22">
        <v>235.8</v>
      </c>
      <c r="L122" s="22"/>
      <c r="M122" s="22"/>
      <c r="N122" s="22"/>
      <c r="O122" s="22"/>
      <c r="P122" s="22"/>
      <c r="Q122" s="22"/>
      <c r="R122" s="22"/>
      <c r="S122" s="22"/>
    </row>
    <row r="123" spans="1:19" x14ac:dyDescent="0.25">
      <c r="A123" s="20">
        <v>45222</v>
      </c>
      <c r="C123" t="s">
        <v>270</v>
      </c>
      <c r="E123" s="27"/>
      <c r="G123" s="22">
        <v>300</v>
      </c>
      <c r="I123" s="27"/>
      <c r="K123" s="22">
        <v>300</v>
      </c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0">
        <v>45222</v>
      </c>
      <c r="C124" t="s">
        <v>271</v>
      </c>
      <c r="E124" s="27"/>
      <c r="G124" s="22">
        <v>321.3</v>
      </c>
      <c r="I124" s="27"/>
      <c r="K124" s="22">
        <v>321.3</v>
      </c>
      <c r="L124" s="22"/>
      <c r="M124" s="22"/>
      <c r="N124" s="22"/>
      <c r="O124" s="22"/>
      <c r="P124" s="22"/>
      <c r="Q124" s="22"/>
      <c r="R124" s="22"/>
      <c r="S124" s="22"/>
    </row>
    <row r="125" spans="1:19" x14ac:dyDescent="0.25">
      <c r="A125" s="20">
        <v>45222</v>
      </c>
      <c r="C125" t="s">
        <v>272</v>
      </c>
      <c r="E125" s="27"/>
      <c r="G125" s="22">
        <v>801.24</v>
      </c>
      <c r="I125" s="27"/>
      <c r="K125" s="22">
        <v>801.24</v>
      </c>
      <c r="L125" s="22"/>
      <c r="M125" s="22"/>
      <c r="N125" s="22"/>
      <c r="O125" s="22"/>
      <c r="P125" s="22"/>
      <c r="Q125" s="22"/>
      <c r="R125" s="22"/>
      <c r="S125" s="22"/>
    </row>
    <row r="126" spans="1:19" x14ac:dyDescent="0.25">
      <c r="A126" s="20">
        <v>45229</v>
      </c>
      <c r="C126" t="s">
        <v>76</v>
      </c>
      <c r="E126" s="27"/>
      <c r="G126" s="22">
        <v>29.5</v>
      </c>
      <c r="I126" s="27"/>
      <c r="K126" s="22"/>
      <c r="L126" s="22"/>
      <c r="M126" s="22">
        <v>29.5</v>
      </c>
      <c r="N126" s="22"/>
      <c r="O126" s="22"/>
      <c r="P126" s="22"/>
      <c r="Q126" s="22"/>
      <c r="R126" s="22"/>
      <c r="S126" s="22"/>
    </row>
    <row r="127" spans="1:19" x14ac:dyDescent="0.25">
      <c r="A127" s="20">
        <v>45231</v>
      </c>
      <c r="C127" t="s">
        <v>273</v>
      </c>
      <c r="E127" s="27"/>
      <c r="G127" s="22">
        <v>178</v>
      </c>
      <c r="I127" s="27"/>
      <c r="K127" s="22">
        <v>178</v>
      </c>
      <c r="L127" s="22"/>
      <c r="M127" s="22"/>
      <c r="N127" s="22"/>
      <c r="O127" s="22"/>
      <c r="P127" s="22"/>
      <c r="Q127" s="22"/>
      <c r="R127" s="22"/>
      <c r="S127" s="22"/>
    </row>
    <row r="128" spans="1:19" x14ac:dyDescent="0.25">
      <c r="A128" s="20">
        <v>45231</v>
      </c>
      <c r="C128" t="s">
        <v>274</v>
      </c>
      <c r="E128" s="27"/>
      <c r="G128" s="22">
        <v>199.58</v>
      </c>
      <c r="I128" s="27"/>
      <c r="K128" s="22">
        <v>199.58</v>
      </c>
      <c r="L128" s="22"/>
      <c r="M128" s="22"/>
      <c r="N128" s="22"/>
      <c r="O128" s="22"/>
      <c r="P128" s="22"/>
      <c r="Q128" s="22"/>
      <c r="R128" s="22"/>
      <c r="S128" s="22"/>
    </row>
    <row r="129" spans="1:19" x14ac:dyDescent="0.25">
      <c r="A129" s="20">
        <v>45231</v>
      </c>
      <c r="C129" t="s">
        <v>21</v>
      </c>
      <c r="E129" s="27"/>
      <c r="G129" s="22">
        <v>469.31</v>
      </c>
      <c r="I129" s="27"/>
      <c r="L129" s="22"/>
      <c r="M129" s="22"/>
      <c r="N129" s="22"/>
      <c r="O129" s="22">
        <v>469.31</v>
      </c>
      <c r="P129" s="22"/>
      <c r="Q129" s="22"/>
      <c r="R129" s="22"/>
      <c r="S129" s="22"/>
    </row>
    <row r="130" spans="1:19" x14ac:dyDescent="0.25">
      <c r="A130" s="20">
        <v>45231</v>
      </c>
      <c r="C130" t="s">
        <v>275</v>
      </c>
      <c r="E130" s="27"/>
      <c r="G130" s="22">
        <v>558.42999999999995</v>
      </c>
      <c r="I130" s="27"/>
      <c r="K130" s="22">
        <v>558.42999999999995</v>
      </c>
      <c r="L130" s="22"/>
      <c r="M130" s="22"/>
      <c r="N130" s="22"/>
      <c r="O130" s="22"/>
      <c r="P130" s="22"/>
      <c r="Q130" s="22"/>
      <c r="R130" s="22"/>
      <c r="S130" s="22"/>
    </row>
    <row r="131" spans="1:19" x14ac:dyDescent="0.25">
      <c r="A131" s="20">
        <v>45231</v>
      </c>
      <c r="C131" t="s">
        <v>276</v>
      </c>
      <c r="E131" s="27"/>
      <c r="G131" s="22">
        <v>643.1</v>
      </c>
      <c r="I131" s="27"/>
      <c r="K131" s="22">
        <v>643.1</v>
      </c>
      <c r="L131" s="22"/>
      <c r="M131" s="22"/>
      <c r="N131" s="22"/>
      <c r="O131" s="22"/>
      <c r="P131" s="22"/>
      <c r="Q131" s="22"/>
      <c r="R131" s="22"/>
      <c r="S131" s="22"/>
    </row>
    <row r="132" spans="1:19" x14ac:dyDescent="0.25">
      <c r="A132" s="20">
        <v>45231</v>
      </c>
      <c r="C132" t="s">
        <v>277</v>
      </c>
      <c r="E132" s="27"/>
      <c r="G132" s="22">
        <v>689.7</v>
      </c>
      <c r="I132" s="27"/>
      <c r="K132" s="22">
        <v>689.7</v>
      </c>
      <c r="L132" s="22"/>
      <c r="M132" s="22"/>
      <c r="N132" s="22"/>
      <c r="O132" s="22"/>
      <c r="P132" s="22"/>
      <c r="Q132" s="22"/>
      <c r="R132" s="22"/>
      <c r="S132" s="22"/>
    </row>
    <row r="133" spans="1:19" x14ac:dyDescent="0.25">
      <c r="A133" s="20">
        <v>45231</v>
      </c>
      <c r="C133" t="s">
        <v>278</v>
      </c>
      <c r="E133" s="27"/>
      <c r="G133" s="22">
        <v>1387.5</v>
      </c>
      <c r="I133" s="27"/>
      <c r="K133" s="22">
        <v>1387.5</v>
      </c>
      <c r="L133" s="22"/>
      <c r="M133" s="22"/>
      <c r="N133" s="22"/>
      <c r="O133" s="22"/>
      <c r="P133" s="22"/>
      <c r="Q133" s="22"/>
      <c r="R133" s="22"/>
      <c r="S133" s="22"/>
    </row>
    <row r="134" spans="1:19" x14ac:dyDescent="0.25">
      <c r="A134" s="20">
        <v>45237</v>
      </c>
      <c r="C134" t="s">
        <v>279</v>
      </c>
      <c r="E134" s="27"/>
      <c r="G134" s="22">
        <v>1724.83</v>
      </c>
      <c r="I134" s="27"/>
      <c r="K134" s="22">
        <v>1724.83</v>
      </c>
      <c r="L134" s="22"/>
      <c r="M134" s="22"/>
      <c r="N134" s="22"/>
      <c r="O134" s="22"/>
      <c r="P134" s="22"/>
      <c r="Q134" s="22"/>
      <c r="R134" s="22"/>
      <c r="S134" s="22"/>
    </row>
    <row r="135" spans="1:19" x14ac:dyDescent="0.25">
      <c r="A135" s="20">
        <v>45238</v>
      </c>
      <c r="C135" t="s">
        <v>124</v>
      </c>
      <c r="E135" s="27"/>
      <c r="G135" s="22">
        <v>45.55</v>
      </c>
      <c r="I135" s="27"/>
      <c r="K135" s="22"/>
      <c r="L135" s="22"/>
      <c r="M135" s="22">
        <v>45.55</v>
      </c>
      <c r="N135" s="22"/>
      <c r="O135" s="22"/>
      <c r="P135" s="22"/>
      <c r="Q135" s="22"/>
      <c r="R135" s="22"/>
      <c r="S135" s="22"/>
    </row>
    <row r="136" spans="1:19" x14ac:dyDescent="0.25">
      <c r="A136" s="20">
        <v>45243</v>
      </c>
      <c r="C136" t="s">
        <v>280</v>
      </c>
      <c r="E136" s="27"/>
      <c r="G136" s="22">
        <v>1270</v>
      </c>
      <c r="I136" s="27"/>
      <c r="L136" s="22"/>
      <c r="M136" s="22"/>
      <c r="N136" s="22"/>
      <c r="O136" s="22">
        <v>1270</v>
      </c>
      <c r="P136" s="22"/>
      <c r="Q136" s="22"/>
      <c r="R136" s="22"/>
      <c r="S136" s="22"/>
    </row>
    <row r="137" spans="1:19" x14ac:dyDescent="0.25">
      <c r="A137" s="20">
        <v>45246</v>
      </c>
      <c r="C137" t="s">
        <v>281</v>
      </c>
      <c r="E137" s="27"/>
      <c r="G137" s="22">
        <v>399.6</v>
      </c>
      <c r="I137" s="27"/>
      <c r="K137" s="22">
        <v>399.6</v>
      </c>
      <c r="L137" s="22"/>
      <c r="M137" s="22"/>
      <c r="N137" s="22"/>
      <c r="O137" s="22"/>
      <c r="P137" s="22"/>
      <c r="Q137" s="22"/>
      <c r="R137" s="22"/>
      <c r="S137" s="22"/>
    </row>
    <row r="138" spans="1:19" x14ac:dyDescent="0.25">
      <c r="A138" s="20">
        <v>45247</v>
      </c>
      <c r="C138" t="s">
        <v>296</v>
      </c>
      <c r="E138" s="27">
        <v>10000</v>
      </c>
      <c r="G138" s="22"/>
      <c r="I138" s="27">
        <v>10000</v>
      </c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x14ac:dyDescent="0.25">
      <c r="A139" s="20">
        <v>45247</v>
      </c>
      <c r="C139" t="s">
        <v>69</v>
      </c>
      <c r="E139" s="27"/>
      <c r="G139" s="22">
        <v>15.78</v>
      </c>
      <c r="I139" s="27"/>
      <c r="K139" s="22"/>
      <c r="L139" s="22"/>
      <c r="M139" s="22"/>
      <c r="N139" s="22"/>
      <c r="O139" s="22"/>
      <c r="P139" s="22"/>
      <c r="Q139" s="22">
        <v>15.78</v>
      </c>
      <c r="R139" s="22"/>
      <c r="S139" s="22"/>
    </row>
    <row r="140" spans="1:19" x14ac:dyDescent="0.25">
      <c r="A140" s="20">
        <v>45254</v>
      </c>
      <c r="C140" t="s">
        <v>282</v>
      </c>
      <c r="E140" s="27"/>
      <c r="G140" s="22">
        <v>43.35</v>
      </c>
      <c r="I140" s="27"/>
      <c r="K140" s="22"/>
      <c r="L140" s="22"/>
      <c r="M140" s="22"/>
      <c r="N140" s="22"/>
      <c r="O140" s="22"/>
      <c r="P140" s="22"/>
      <c r="Q140" s="22"/>
      <c r="R140" s="22"/>
      <c r="S140" s="22">
        <v>-43.35</v>
      </c>
    </row>
    <row r="141" spans="1:19" x14ac:dyDescent="0.25">
      <c r="A141" s="20">
        <v>45254</v>
      </c>
      <c r="C141" t="s">
        <v>283</v>
      </c>
      <c r="E141" s="27"/>
      <c r="G141" s="22">
        <v>1440</v>
      </c>
      <c r="I141" s="27"/>
      <c r="K141" s="22">
        <v>1440</v>
      </c>
      <c r="L141" s="22"/>
      <c r="M141" s="22"/>
      <c r="N141" s="22"/>
      <c r="O141" s="22"/>
      <c r="P141" s="22"/>
      <c r="Q141" s="22"/>
      <c r="R141" s="22"/>
      <c r="S141" s="22"/>
    </row>
    <row r="142" spans="1:19" x14ac:dyDescent="0.25">
      <c r="A142" s="20">
        <v>45255</v>
      </c>
      <c r="C142" t="s">
        <v>284</v>
      </c>
      <c r="E142" s="27"/>
      <c r="G142" s="22">
        <v>210</v>
      </c>
      <c r="I142" s="27"/>
      <c r="K142" s="22">
        <v>210</v>
      </c>
      <c r="L142" s="22"/>
      <c r="M142" s="22"/>
      <c r="N142" s="22"/>
      <c r="O142" s="22"/>
      <c r="P142" s="22"/>
      <c r="Q142" s="22"/>
      <c r="R142" s="22"/>
      <c r="S142" s="22"/>
    </row>
    <row r="143" spans="1:19" x14ac:dyDescent="0.25">
      <c r="A143" s="20">
        <v>45259</v>
      </c>
      <c r="C143" t="s">
        <v>124</v>
      </c>
      <c r="E143" s="27"/>
      <c r="G143" s="22">
        <v>45.55</v>
      </c>
      <c r="I143" s="27"/>
      <c r="K143" s="22"/>
      <c r="L143" s="22"/>
      <c r="M143" s="22">
        <v>45.55</v>
      </c>
      <c r="N143" s="22"/>
      <c r="O143" s="22"/>
      <c r="P143" s="22"/>
      <c r="Q143" s="22"/>
      <c r="R143" s="22"/>
      <c r="S143" s="22"/>
    </row>
    <row r="144" spans="1:19" x14ac:dyDescent="0.25">
      <c r="A144" s="20">
        <v>45260</v>
      </c>
      <c r="C144" t="s">
        <v>285</v>
      </c>
      <c r="E144" s="27"/>
      <c r="G144" s="22">
        <v>44.99</v>
      </c>
      <c r="I144" s="27"/>
      <c r="K144" s="22">
        <v>44.99</v>
      </c>
      <c r="L144" s="22"/>
      <c r="M144" s="22"/>
      <c r="N144" s="22"/>
      <c r="O144" s="22"/>
      <c r="P144" s="22"/>
      <c r="Q144" s="22"/>
      <c r="R144" s="22"/>
      <c r="S144" s="22"/>
    </row>
    <row r="145" spans="1:21" x14ac:dyDescent="0.25">
      <c r="A145" s="20">
        <v>45270</v>
      </c>
      <c r="C145" t="s">
        <v>286</v>
      </c>
      <c r="E145" s="27"/>
      <c r="G145" s="22">
        <v>347.5</v>
      </c>
      <c r="I145" s="27"/>
      <c r="K145" s="22">
        <v>347.5</v>
      </c>
      <c r="L145" s="22"/>
      <c r="M145" s="22"/>
      <c r="N145" s="22"/>
      <c r="O145" s="22"/>
      <c r="P145" s="22"/>
      <c r="Q145" s="22"/>
      <c r="R145" s="22"/>
      <c r="S145" s="22"/>
    </row>
    <row r="146" spans="1:21" x14ac:dyDescent="0.25">
      <c r="A146" s="20">
        <v>45270</v>
      </c>
      <c r="C146" t="s">
        <v>287</v>
      </c>
      <c r="E146" s="27"/>
      <c r="G146" s="22">
        <v>875.25</v>
      </c>
      <c r="I146" s="27"/>
      <c r="K146" s="22">
        <v>875.25</v>
      </c>
      <c r="L146" s="22"/>
      <c r="M146" s="22"/>
      <c r="N146" s="22"/>
      <c r="O146" s="22"/>
      <c r="P146" s="22"/>
      <c r="Q146" s="22"/>
      <c r="R146" s="22"/>
      <c r="S146" s="22"/>
    </row>
    <row r="147" spans="1:21" x14ac:dyDescent="0.25">
      <c r="A147" s="20">
        <v>45270</v>
      </c>
      <c r="C147" t="s">
        <v>288</v>
      </c>
      <c r="E147" s="27"/>
      <c r="G147" s="22">
        <v>904</v>
      </c>
      <c r="I147" s="27"/>
      <c r="K147" s="22">
        <v>904</v>
      </c>
      <c r="L147" s="22"/>
      <c r="M147" s="22"/>
      <c r="N147" s="22"/>
      <c r="O147" s="22"/>
      <c r="P147" s="22"/>
      <c r="Q147" s="22"/>
      <c r="R147" s="22"/>
      <c r="S147" s="22"/>
    </row>
    <row r="148" spans="1:21" x14ac:dyDescent="0.25">
      <c r="A148" s="20">
        <v>45270</v>
      </c>
      <c r="C148" t="s">
        <v>289</v>
      </c>
      <c r="E148" s="27"/>
      <c r="G148" s="22">
        <v>1950</v>
      </c>
      <c r="I148" s="27"/>
      <c r="K148" s="22">
        <v>1950</v>
      </c>
      <c r="L148" s="22"/>
      <c r="M148" s="22"/>
      <c r="N148" s="22"/>
      <c r="O148" s="22"/>
      <c r="P148" s="22"/>
      <c r="Q148" s="22"/>
      <c r="R148" s="22"/>
      <c r="S148" s="22"/>
    </row>
    <row r="149" spans="1:21" x14ac:dyDescent="0.25">
      <c r="A149" s="20">
        <v>45276</v>
      </c>
      <c r="C149" t="s">
        <v>301</v>
      </c>
      <c r="E149" s="27"/>
      <c r="G149" s="22">
        <v>279.95</v>
      </c>
      <c r="I149" s="27"/>
      <c r="K149" s="22">
        <v>279.95</v>
      </c>
      <c r="L149" s="22"/>
      <c r="M149" s="22"/>
      <c r="N149" s="22"/>
      <c r="O149" s="22"/>
      <c r="P149" s="22"/>
      <c r="Q149" s="22"/>
      <c r="R149" s="22"/>
      <c r="S149" s="22"/>
    </row>
    <row r="150" spans="1:21" x14ac:dyDescent="0.25">
      <c r="A150" s="20">
        <v>45276</v>
      </c>
      <c r="C150" t="s">
        <v>290</v>
      </c>
      <c r="E150" s="27"/>
      <c r="G150" s="22">
        <v>330.86</v>
      </c>
      <c r="I150" s="27"/>
      <c r="K150" s="22">
        <v>330.86</v>
      </c>
      <c r="L150" s="22"/>
      <c r="M150" s="22"/>
      <c r="N150" s="22"/>
      <c r="O150" s="22"/>
      <c r="P150" s="22"/>
      <c r="Q150" s="22"/>
      <c r="R150" s="22"/>
      <c r="S150" s="22"/>
    </row>
    <row r="151" spans="1:21" x14ac:dyDescent="0.25">
      <c r="A151" s="20">
        <v>45278</v>
      </c>
      <c r="C151" t="s">
        <v>69</v>
      </c>
      <c r="E151" s="27"/>
      <c r="G151" s="22">
        <v>15.78</v>
      </c>
      <c r="I151" s="27"/>
      <c r="K151" s="22"/>
      <c r="L151" s="22"/>
      <c r="M151" s="22"/>
      <c r="N151" s="22"/>
      <c r="O151" s="22"/>
      <c r="P151" s="22"/>
      <c r="Q151" s="22">
        <v>15.78</v>
      </c>
      <c r="R151" s="22"/>
      <c r="S151" s="22"/>
    </row>
    <row r="152" spans="1:21" x14ac:dyDescent="0.25">
      <c r="A152" s="20">
        <v>45278</v>
      </c>
      <c r="C152" t="s">
        <v>291</v>
      </c>
      <c r="E152" s="27"/>
      <c r="G152" s="22">
        <v>447.5</v>
      </c>
      <c r="I152" s="27"/>
      <c r="K152" s="22">
        <v>447.5</v>
      </c>
      <c r="L152" s="22"/>
      <c r="M152" s="22"/>
      <c r="N152" s="22"/>
      <c r="O152" s="22"/>
      <c r="P152" s="22"/>
      <c r="Q152" s="22"/>
      <c r="R152" s="22"/>
      <c r="S152" s="22"/>
    </row>
    <row r="153" spans="1:21" x14ac:dyDescent="0.25">
      <c r="A153" s="20">
        <v>45278</v>
      </c>
      <c r="C153" t="s">
        <v>302</v>
      </c>
      <c r="E153" s="27"/>
      <c r="G153" s="22">
        <v>906.99</v>
      </c>
      <c r="I153" s="27"/>
      <c r="K153" s="22">
        <v>906.99</v>
      </c>
      <c r="L153" s="22"/>
      <c r="M153" s="22"/>
      <c r="N153" s="22"/>
      <c r="O153" s="22"/>
      <c r="P153" s="22"/>
      <c r="Q153" s="22"/>
      <c r="R153" s="22"/>
      <c r="S153" s="22"/>
    </row>
    <row r="154" spans="1:21" x14ac:dyDescent="0.25">
      <c r="A154" s="20">
        <v>45279</v>
      </c>
      <c r="C154" t="s">
        <v>292</v>
      </c>
      <c r="E154" s="27"/>
      <c r="G154" s="22">
        <v>378</v>
      </c>
      <c r="I154" s="27"/>
      <c r="K154" s="22">
        <v>378</v>
      </c>
      <c r="L154" s="22"/>
      <c r="M154" s="22"/>
      <c r="N154" s="22"/>
      <c r="O154" s="22"/>
      <c r="P154" s="22"/>
      <c r="Q154" s="22"/>
      <c r="R154" s="22"/>
      <c r="S154" s="22"/>
    </row>
    <row r="155" spans="1:21" x14ac:dyDescent="0.25">
      <c r="A155" s="20">
        <v>45280</v>
      </c>
      <c r="C155" t="s">
        <v>76</v>
      </c>
      <c r="E155" s="27">
        <v>1.18</v>
      </c>
      <c r="G155" s="22"/>
      <c r="I155" s="27"/>
      <c r="K155" s="22"/>
      <c r="L155" s="22"/>
      <c r="M155" s="22">
        <v>-1.18</v>
      </c>
      <c r="N155" s="22"/>
      <c r="O155" s="22"/>
      <c r="P155" s="22"/>
      <c r="Q155" s="22"/>
      <c r="R155" s="22"/>
      <c r="S155" s="22"/>
    </row>
    <row r="156" spans="1:21" x14ac:dyDescent="0.25">
      <c r="A156" s="20">
        <v>45280</v>
      </c>
      <c r="C156" t="s">
        <v>293</v>
      </c>
      <c r="E156" s="27">
        <v>2000</v>
      </c>
      <c r="G156" s="22"/>
      <c r="I156" s="27"/>
      <c r="K156" s="22"/>
      <c r="L156" s="22"/>
      <c r="M156" s="22"/>
      <c r="N156" s="22"/>
      <c r="O156" s="22"/>
      <c r="P156" s="22"/>
      <c r="Q156" s="22"/>
      <c r="R156" s="22"/>
      <c r="S156" s="22">
        <v>-2000</v>
      </c>
    </row>
    <row r="157" spans="1:21" x14ac:dyDescent="0.25">
      <c r="A157" s="20">
        <v>45287</v>
      </c>
      <c r="C157" t="s">
        <v>124</v>
      </c>
      <c r="E157" s="27"/>
      <c r="G157" s="22">
        <v>48.4</v>
      </c>
      <c r="I157" s="27"/>
      <c r="K157" s="22"/>
      <c r="L157" s="22"/>
      <c r="M157" s="22">
        <v>48.4</v>
      </c>
      <c r="N157" s="22"/>
      <c r="O157" s="22"/>
      <c r="P157" s="22"/>
      <c r="Q157" s="22"/>
      <c r="R157" s="22"/>
      <c r="S157" s="22"/>
    </row>
    <row r="158" spans="1:21" x14ac:dyDescent="0.25">
      <c r="A158" s="20">
        <v>45291</v>
      </c>
      <c r="C158" t="s">
        <v>116</v>
      </c>
      <c r="E158" s="27"/>
      <c r="G158" s="22">
        <v>4376.53</v>
      </c>
      <c r="I158" s="27"/>
      <c r="K158" s="22"/>
      <c r="L158" s="22"/>
      <c r="M158" s="22"/>
      <c r="N158" s="22"/>
      <c r="O158" s="22"/>
      <c r="P158" s="22"/>
      <c r="Q158" s="22"/>
      <c r="R158" s="22"/>
      <c r="S158" s="22">
        <v>4376.53</v>
      </c>
    </row>
    <row r="159" spans="1:21" ht="15.75" thickBot="1" x14ac:dyDescent="0.3">
      <c r="E159" s="23">
        <f>SUM(E5:E158)</f>
        <v>64572.25</v>
      </c>
      <c r="G159" s="23">
        <f>SUM(G5:G158)</f>
        <v>64572.249999999993</v>
      </c>
      <c r="I159" s="23">
        <f>SUM(I5:I158)</f>
        <v>50005.9</v>
      </c>
      <c r="K159" s="23">
        <f>SUM(K5:K158)</f>
        <v>49502.09</v>
      </c>
      <c r="L159" s="22"/>
      <c r="M159" s="23">
        <f>SUM(M5:M158)</f>
        <v>813.76999999999987</v>
      </c>
      <c r="N159" s="22"/>
      <c r="O159" s="23">
        <f>SUM(O5:O158)</f>
        <v>9441.0500000000011</v>
      </c>
      <c r="P159" s="22"/>
      <c r="Q159" s="23">
        <f>SUM(Q5:Q158)</f>
        <v>205.14</v>
      </c>
      <c r="R159" s="22"/>
      <c r="S159" s="23">
        <f>SUM(S5:S158)</f>
        <v>-9927.07</v>
      </c>
      <c r="U159" s="23">
        <f>K159+M159+O159+Q159+S159-I159</f>
        <v>29.07999999999447</v>
      </c>
    </row>
    <row r="160" spans="1:21" ht="15.75" thickTop="1" x14ac:dyDescent="0.25"/>
    <row r="163" spans="5:5" x14ac:dyDescent="0.25">
      <c r="E163" s="22"/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Balans en Baten &amp; lasten</vt:lpstr>
      <vt:lpstr>Bankrekeningen 2021</vt:lpstr>
      <vt:lpstr>Bankrekening 2022</vt:lpstr>
      <vt:lpstr>Bankrekening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Vial</dc:creator>
  <cp:lastModifiedBy>Ben Vial</cp:lastModifiedBy>
  <cp:lastPrinted>2019-03-03T11:05:57Z</cp:lastPrinted>
  <dcterms:created xsi:type="dcterms:W3CDTF">2015-06-01T16:11:43Z</dcterms:created>
  <dcterms:modified xsi:type="dcterms:W3CDTF">2024-02-26T13:40:21Z</dcterms:modified>
</cp:coreProperties>
</file>