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/>
  <mc:AlternateContent xmlns:mc="http://schemas.openxmlformats.org/markup-compatibility/2006">
    <mc:Choice Requires="x15">
      <x15ac:absPath xmlns:x15ac="http://schemas.microsoft.com/office/spreadsheetml/2010/11/ac" url="\\Client\E$\"/>
    </mc:Choice>
  </mc:AlternateContent>
  <xr:revisionPtr revIDLastSave="0" documentId="8_{58815F2C-F2B9-4035-9882-27123D6E1487}" xr6:coauthVersionLast="41" xr6:coauthVersionMax="41" xr10:uidLastSave="{00000000-0000-0000-0000-000000000000}"/>
  <bookViews>
    <workbookView xWindow="-120" yWindow="-120" windowWidth="38640" windowHeight="21240" activeTab="1" xr2:uid="{00000000-000D-0000-FFFF-FFFF00000000}"/>
  </bookViews>
  <sheets>
    <sheet name="Balans en Baten &amp; lasten" sheetId="1" r:id="rId1"/>
    <sheet name="Bankrekeningen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5" i="1" l="1"/>
  <c r="E87" i="1"/>
  <c r="E88" i="1" s="1"/>
  <c r="E75" i="1"/>
  <c r="E61" i="1"/>
  <c r="E86" i="1"/>
  <c r="O107" i="2"/>
  <c r="S107" i="2"/>
  <c r="Q107" i="2"/>
  <c r="M107" i="2"/>
  <c r="K107" i="2"/>
  <c r="I107" i="2"/>
  <c r="E15" i="1"/>
  <c r="E22" i="1" s="1"/>
  <c r="G107" i="2"/>
  <c r="E5" i="2"/>
  <c r="E107" i="2" s="1"/>
  <c r="E81" i="1"/>
  <c r="E52" i="1"/>
  <c r="E46" i="1"/>
  <c r="E48" i="1" s="1"/>
  <c r="E37" i="1"/>
  <c r="E31" i="1"/>
  <c r="E39" i="1" s="1"/>
  <c r="E57" i="1" l="1"/>
  <c r="E90" i="1" s="1"/>
  <c r="U107" i="2"/>
  <c r="G88" i="1"/>
  <c r="G104" i="1"/>
  <c r="G98" i="1"/>
  <c r="G81" i="1"/>
  <c r="G52" i="1"/>
  <c r="G46" i="1"/>
  <c r="G48" i="1" s="1"/>
  <c r="G57" i="1" s="1"/>
  <c r="G37" i="1"/>
  <c r="G31" i="1"/>
  <c r="G22" i="1"/>
  <c r="G90" i="1" l="1"/>
  <c r="G39" i="1"/>
  <c r="I88" i="1"/>
  <c r="I46" i="1"/>
  <c r="I48" i="1" s="1"/>
  <c r="I22" i="1"/>
  <c r="I31" i="1" l="1"/>
  <c r="I104" i="1"/>
  <c r="I98" i="1"/>
  <c r="I81" i="1"/>
  <c r="I52" i="1"/>
  <c r="I57" i="1" s="1"/>
  <c r="I37" i="1"/>
  <c r="I39" i="1" l="1"/>
  <c r="I90" i="1"/>
  <c r="K104" i="1"/>
  <c r="M104" i="1"/>
  <c r="K98" i="1"/>
  <c r="K88" i="1"/>
  <c r="K81" i="1"/>
  <c r="K52" i="1"/>
  <c r="K57" i="1" s="1"/>
  <c r="K37" i="1"/>
  <c r="K31" i="1"/>
  <c r="K22" i="1"/>
  <c r="M22" i="1"/>
  <c r="O22" i="1"/>
  <c r="M31" i="1"/>
  <c r="O31" i="1"/>
  <c r="M37" i="1"/>
  <c r="O37" i="1"/>
  <c r="M52" i="1"/>
  <c r="M57" i="1" s="1"/>
  <c r="M90" i="1" s="1"/>
  <c r="O52" i="1"/>
  <c r="O57" i="1" s="1"/>
  <c r="M81" i="1"/>
  <c r="O81" i="1"/>
  <c r="M88" i="1"/>
  <c r="O88" i="1"/>
  <c r="M98" i="1"/>
  <c r="M39" i="1" l="1"/>
  <c r="O39" i="1"/>
  <c r="O90" i="1"/>
  <c r="K39" i="1"/>
  <c r="K90" i="1"/>
  <c r="Q87" i="1"/>
  <c r="Q88" i="1" l="1"/>
  <c r="Q81" i="1"/>
  <c r="Q52" i="1"/>
  <c r="Q57" i="1" s="1"/>
  <c r="Q37" i="1"/>
  <c r="Q31" i="1"/>
  <c r="Q22" i="1"/>
  <c r="Q90" i="1" l="1"/>
  <c r="Q39" i="1"/>
  <c r="U88" i="1" l="1"/>
  <c r="S88" i="1"/>
  <c r="U81" i="1"/>
  <c r="S81" i="1"/>
  <c r="U52" i="1"/>
  <c r="U57" i="1" s="1"/>
  <c r="S52" i="1"/>
  <c r="S57" i="1" s="1"/>
  <c r="U37" i="1"/>
  <c r="S37" i="1"/>
  <c r="U31" i="1"/>
  <c r="S31" i="1"/>
  <c r="U22" i="1"/>
  <c r="S22" i="1"/>
  <c r="S90" i="1" l="1"/>
  <c r="S39" i="1"/>
  <c r="U39" i="1"/>
  <c r="U90" i="1"/>
</calcChain>
</file>

<file path=xl/sharedStrings.xml><?xml version="1.0" encoding="utf-8"?>
<sst xmlns="http://schemas.openxmlformats.org/spreadsheetml/2006/main" count="199" uniqueCount="124">
  <si>
    <t>Stichting Steunfonds de Lichtenberg / Nijenstede</t>
  </si>
  <si>
    <t xml:space="preserve">Balans per </t>
  </si>
  <si>
    <t>Bezittingen</t>
  </si>
  <si>
    <t>€</t>
  </si>
  <si>
    <t>Vorderingen</t>
  </si>
  <si>
    <t>Liquide middelen</t>
  </si>
  <si>
    <t>ABN AMRO Bank, lopende rekening</t>
  </si>
  <si>
    <t>ABN AMRO Bank, deposito rekening</t>
  </si>
  <si>
    <t>Eigen Vermogen</t>
  </si>
  <si>
    <t>Continuiteitsreserve</t>
  </si>
  <si>
    <t>Schulden</t>
  </si>
  <si>
    <t>Toegezegde projecten</t>
  </si>
  <si>
    <t>Beweging 3.0</t>
  </si>
  <si>
    <t>Totaal</t>
  </si>
  <si>
    <t>Staat van baten en lasten</t>
  </si>
  <si>
    <t>Giften en donaties</t>
  </si>
  <si>
    <t>Verschil afrekening Bewging 3.0</t>
  </si>
  <si>
    <t>Dierenweide</t>
  </si>
  <si>
    <t>Bewegingstrainer</t>
  </si>
  <si>
    <t>Totaal Baten</t>
  </si>
  <si>
    <t>Kleine projecten afdelingen</t>
  </si>
  <si>
    <t>Muziek in huis</t>
  </si>
  <si>
    <t>Pastorale commissie</t>
  </si>
  <si>
    <t>Foto behang</t>
  </si>
  <si>
    <t>Piano</t>
  </si>
  <si>
    <t>Projecten</t>
  </si>
  <si>
    <t>Kantoorkosten</t>
  </si>
  <si>
    <t>Rentebaten en bankkosten</t>
  </si>
  <si>
    <t>Saldo</t>
  </si>
  <si>
    <t>Muziek in Huis</t>
  </si>
  <si>
    <t>Tuinmeubilair</t>
  </si>
  <si>
    <t>Verduisteringsgordijnen</t>
  </si>
  <si>
    <t>Bubbelbuis</t>
  </si>
  <si>
    <t>Kerstbomen</t>
  </si>
  <si>
    <t>Website Crowdfunding</t>
  </si>
  <si>
    <t>Krant</t>
  </si>
  <si>
    <t>Thera Vital</t>
  </si>
  <si>
    <t>Relaxstoel</t>
  </si>
  <si>
    <t>Projector</t>
  </si>
  <si>
    <t>Tafeltennistafel</t>
  </si>
  <si>
    <t>De Bestemmingsreserve bestaat uit :</t>
  </si>
  <si>
    <t>Tuinmeubels</t>
  </si>
  <si>
    <t>De  toegezegde projecten bestaan uit</t>
  </si>
  <si>
    <t>Bestemmingsreserve crowdfunding</t>
  </si>
  <si>
    <t>Bestemmingsreserve dierenweide</t>
  </si>
  <si>
    <t>Uitje bewoners</t>
  </si>
  <si>
    <t>Bestemmingsreserve gordijnen</t>
  </si>
  <si>
    <t>Kerk, = afgehandeld</t>
  </si>
  <si>
    <t>Kerst, naar continuiteitsreserve</t>
  </si>
  <si>
    <t>Qwiek up</t>
  </si>
  <si>
    <t>Terug te vragen Dividendbelasting</t>
  </si>
  <si>
    <t>ABN AMRO Bank, vermogens rekening</t>
  </si>
  <si>
    <t>ABN AMRO Bank, bestuurs rekening</t>
  </si>
  <si>
    <t>Roparco</t>
  </si>
  <si>
    <t>Beleggingen</t>
  </si>
  <si>
    <t>ABN Amrobank</t>
  </si>
  <si>
    <t>Robeco</t>
  </si>
  <si>
    <t>Bestemmingsreserve kapelfonds</t>
  </si>
  <si>
    <t>Bestemmingsreserve schenkingsfonds</t>
  </si>
  <si>
    <t>Bestuurskosten</t>
  </si>
  <si>
    <t>Koersresultaten</t>
  </si>
  <si>
    <t>Dividenden</t>
  </si>
  <si>
    <t>Vermogensbeheer ABN</t>
  </si>
  <si>
    <t>ABN AMRO Bank, beleggingsrekening</t>
  </si>
  <si>
    <t>Fietslabyrint</t>
  </si>
  <si>
    <t>TV etc</t>
  </si>
  <si>
    <t>Zomerprogramma/bewoners wensen</t>
  </si>
  <si>
    <t>Datum</t>
  </si>
  <si>
    <t>Omschrijving</t>
  </si>
  <si>
    <t>In</t>
  </si>
  <si>
    <t>Uit</t>
  </si>
  <si>
    <t>Abn bankkosten</t>
  </si>
  <si>
    <t>AD abonnement</t>
  </si>
  <si>
    <t>Spel+ 16/17/18-2020</t>
  </si>
  <si>
    <t>Qwiek 06-2021</t>
  </si>
  <si>
    <t>Bol.com</t>
  </si>
  <si>
    <t>Dementie winkel</t>
  </si>
  <si>
    <t>Ikea 01-2021</t>
  </si>
  <si>
    <t>Telegraaf abonnement</t>
  </si>
  <si>
    <t>Doornbosch 12-2021</t>
  </si>
  <si>
    <t>Van 017</t>
  </si>
  <si>
    <t>Bloemsierkunst Ilona</t>
  </si>
  <si>
    <t>Beweging 3.0 3-2021</t>
  </si>
  <si>
    <t>Beweging 3.0 Netflix 10-2021</t>
  </si>
  <si>
    <t>Van 480</t>
  </si>
  <si>
    <t>De Houtwagen</t>
  </si>
  <si>
    <t xml:space="preserve">Spel+ </t>
  </si>
  <si>
    <t>Overstock Garden</t>
  </si>
  <si>
    <t>N. Bossaert 17-2021</t>
  </si>
  <si>
    <t>W.J.C.M. Appels 14-2021</t>
  </si>
  <si>
    <t>St. Geheugenvenster 02-2021</t>
  </si>
  <si>
    <t>Spel+</t>
  </si>
  <si>
    <t xml:space="preserve">Klarna Bank </t>
  </si>
  <si>
    <t>Ten Hoven</t>
  </si>
  <si>
    <t>Kees Smit</t>
  </si>
  <si>
    <t>Mollie payment</t>
  </si>
  <si>
    <t>St. Geheugenvenster 27-2021</t>
  </si>
  <si>
    <t>E. van Nijhuis 29-2021</t>
  </si>
  <si>
    <t>Beweging 3.0 7-2021</t>
  </si>
  <si>
    <t>Beweging 3.0 26-2021</t>
  </si>
  <si>
    <t>Nenko 30-2021</t>
  </si>
  <si>
    <t>E. van Nijhuis 48-2021</t>
  </si>
  <si>
    <t>Radiowinkel 56-2021</t>
  </si>
  <si>
    <t>Braintrainer</t>
  </si>
  <si>
    <t>De Groene Loods 18-2021</t>
  </si>
  <si>
    <t>Barry Emonds</t>
  </si>
  <si>
    <t>KvK</t>
  </si>
  <si>
    <t>Sophie v Capellen 32-2021</t>
  </si>
  <si>
    <t>Tuinadvies</t>
  </si>
  <si>
    <t>Buckaroo 50-2021</t>
  </si>
  <si>
    <t>Barry Emonds 43-2021</t>
  </si>
  <si>
    <t>Sophie v Capellen 53-2021</t>
  </si>
  <si>
    <t>Beweging 3.0 51-2021</t>
  </si>
  <si>
    <t>Beweging 3.0 38-2021</t>
  </si>
  <si>
    <t>Kok Catering 58-2021</t>
  </si>
  <si>
    <t>Multifactory</t>
  </si>
  <si>
    <t>Beweging 3.0 28-2021</t>
  </si>
  <si>
    <t>Beweging 3.0 49-2021</t>
  </si>
  <si>
    <t>Eindsaldo</t>
  </si>
  <si>
    <t>Kruispost</t>
  </si>
  <si>
    <t xml:space="preserve">Telegraaf </t>
  </si>
  <si>
    <t>AD</t>
  </si>
  <si>
    <t>Bankkosten</t>
  </si>
  <si>
    <t>Overig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</si>
</sst>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14" fontId="1" fillId="0" borderId="1" xfId="0" applyNumberFormat="1" applyFont="1" applyBorder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1" fillId="0" borderId="1" xfId="0" applyFont="1" applyBorder="1" applyAlignment="1">
      <alignment horizontal="center"/>
    </xf>
    <xf numFmtId="3" fontId="0" fillId="0" borderId="0" xfId="0" applyNumberFormat="1"/>
    <xf numFmtId="3" fontId="0" fillId="0" borderId="2" xfId="0" applyNumberFormat="1" applyBorder="1"/>
    <xf numFmtId="3" fontId="0" fillId="0" borderId="3" xfId="0" applyNumberFormat="1" applyBorder="1"/>
    <xf numFmtId="3" fontId="1" fillId="0" borderId="0" xfId="0" applyNumberFormat="1" applyFont="1"/>
    <xf numFmtId="3" fontId="1" fillId="0" borderId="2" xfId="0" applyNumberFormat="1" applyFont="1" applyBorder="1"/>
    <xf numFmtId="3" fontId="1" fillId="0" borderId="1" xfId="0" applyNumberFormat="1" applyFont="1" applyBorder="1" applyAlignment="1">
      <alignment horizontal="center"/>
    </xf>
    <xf numFmtId="3" fontId="0" fillId="0" borderId="0" xfId="0" applyNumberFormat="1" applyBorder="1"/>
    <xf numFmtId="4" fontId="0" fillId="0" borderId="0" xfId="0" applyNumberFormat="1"/>
    <xf numFmtId="4" fontId="0" fillId="0" borderId="2" xfId="0" applyNumberFormat="1" applyBorder="1"/>
    <xf numFmtId="0" fontId="0" fillId="0" borderId="0" xfId="0" applyFont="1"/>
    <xf numFmtId="3" fontId="1" fillId="0" borderId="0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3" fontId="0" fillId="0" borderId="0" xfId="0" applyNumberFormat="1" applyFont="1" applyBorder="1" applyAlignment="1">
      <alignment horizontal="right"/>
    </xf>
    <xf numFmtId="3" fontId="0" fillId="0" borderId="3" xfId="0" applyNumberFormat="1" applyFont="1" applyBorder="1" applyAlignment="1">
      <alignment horizontal="right"/>
    </xf>
    <xf numFmtId="3" fontId="0" fillId="0" borderId="0" xfId="0" applyNumberFormat="1" applyFont="1"/>
    <xf numFmtId="0" fontId="1" fillId="0" borderId="0" xfId="0" applyFont="1" applyAlignment="1">
      <alignment horizontal="left"/>
    </xf>
    <xf numFmtId="14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44" fontId="0" fillId="0" borderId="0" xfId="0" applyNumberFormat="1"/>
    <xf numFmtId="44" fontId="0" fillId="0" borderId="2" xfId="0" applyNumberFormat="1" applyBorder="1"/>
    <xf numFmtId="0" fontId="1" fillId="0" borderId="4" xfId="0" applyFont="1" applyBorder="1" applyAlignment="1">
      <alignment horizontal="left"/>
    </xf>
    <xf numFmtId="0" fontId="1" fillId="0" borderId="4" xfId="0" applyFont="1" applyBorder="1"/>
    <xf numFmtId="0" fontId="1" fillId="0" borderId="4" xfId="0" applyFont="1" applyBorder="1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105"/>
  <sheetViews>
    <sheetView workbookViewId="0">
      <selection activeCell="E26" sqref="E26"/>
    </sheetView>
  </sheetViews>
  <sheetFormatPr defaultRowHeight="15" x14ac:dyDescent="0.25"/>
  <cols>
    <col min="2" max="3" width="25.7109375" customWidth="1"/>
    <col min="4" max="4" width="3.7109375" customWidth="1"/>
    <col min="5" max="5" width="15.7109375" customWidth="1"/>
    <col min="6" max="6" width="3.7109375" customWidth="1"/>
    <col min="7" max="7" width="15.7109375" customWidth="1"/>
    <col min="8" max="8" width="3.7109375" customWidth="1"/>
    <col min="9" max="9" width="15.7109375" customWidth="1"/>
    <col min="10" max="10" width="3.7109375" customWidth="1"/>
    <col min="11" max="11" width="15.7109375" customWidth="1"/>
    <col min="12" max="12" width="3.7109375" customWidth="1"/>
    <col min="13" max="13" width="15.7109375" customWidth="1"/>
    <col min="14" max="14" width="3.7109375" customWidth="1"/>
    <col min="15" max="15" width="15.7109375" customWidth="1"/>
    <col min="16" max="16" width="3.7109375" customWidth="1"/>
    <col min="17" max="17" width="15.7109375" customWidth="1"/>
    <col min="18" max="18" width="3.7109375" customWidth="1"/>
    <col min="19" max="19" width="15.7109375" customWidth="1"/>
    <col min="20" max="20" width="3.7109375" customWidth="1"/>
    <col min="21" max="21" width="15.7109375" customWidth="1"/>
    <col min="22" max="22" width="3.7109375" customWidth="1"/>
  </cols>
  <sheetData>
    <row r="1" spans="1:21" x14ac:dyDescent="0.25">
      <c r="A1" s="5" t="s">
        <v>0</v>
      </c>
      <c r="B1" s="5"/>
      <c r="C1" s="5"/>
      <c r="D1" s="5"/>
      <c r="E1" s="5"/>
      <c r="F1" s="5"/>
      <c r="G1" s="5"/>
      <c r="H1" s="5"/>
    </row>
    <row r="3" spans="1:21" ht="15.75" thickBot="1" x14ac:dyDescent="0.3">
      <c r="A3" s="1" t="s">
        <v>1</v>
      </c>
      <c r="B3" s="1"/>
      <c r="C3" s="1"/>
      <c r="D3" s="1"/>
      <c r="E3" s="2">
        <v>44561</v>
      </c>
      <c r="F3" s="1"/>
      <c r="G3" s="2">
        <v>44196</v>
      </c>
      <c r="H3" s="1"/>
      <c r="I3" s="2">
        <v>43830</v>
      </c>
      <c r="K3" s="2">
        <v>43465</v>
      </c>
      <c r="M3" s="2">
        <v>43100</v>
      </c>
      <c r="O3" s="2">
        <v>42735</v>
      </c>
      <c r="Q3" s="2">
        <v>42369</v>
      </c>
      <c r="S3" s="2">
        <v>42004</v>
      </c>
      <c r="U3" s="2">
        <v>41639</v>
      </c>
    </row>
    <row r="4" spans="1:21" x14ac:dyDescent="0.25">
      <c r="E4" s="7" t="s">
        <v>3</v>
      </c>
      <c r="G4" s="7" t="s">
        <v>3</v>
      </c>
      <c r="I4" s="7" t="s">
        <v>3</v>
      </c>
      <c r="K4" s="7" t="s">
        <v>3</v>
      </c>
      <c r="M4" s="7" t="s">
        <v>3</v>
      </c>
      <c r="O4" s="7" t="s">
        <v>3</v>
      </c>
      <c r="Q4" t="s">
        <v>3</v>
      </c>
      <c r="S4" t="s">
        <v>3</v>
      </c>
      <c r="U4" t="s">
        <v>3</v>
      </c>
    </row>
    <row r="5" spans="1:21" x14ac:dyDescent="0.25">
      <c r="A5" s="1" t="s">
        <v>2</v>
      </c>
      <c r="B5" s="1"/>
      <c r="C5" s="1"/>
      <c r="D5" s="1"/>
      <c r="E5" s="1"/>
      <c r="F5" s="1"/>
      <c r="G5" s="7"/>
      <c r="H5" s="1"/>
      <c r="I5" s="7"/>
      <c r="K5" s="7"/>
      <c r="M5" s="7"/>
      <c r="O5" s="7"/>
    </row>
    <row r="6" spans="1:21" x14ac:dyDescent="0.25">
      <c r="A6" s="1"/>
      <c r="B6" s="1"/>
      <c r="C6" s="1"/>
      <c r="D6" s="1"/>
      <c r="E6" s="1"/>
      <c r="F6" s="1"/>
      <c r="G6" s="7"/>
      <c r="H6" s="1"/>
      <c r="I6" s="7"/>
      <c r="K6" s="7"/>
      <c r="M6" s="7"/>
      <c r="O6" s="7"/>
    </row>
    <row r="7" spans="1:21" x14ac:dyDescent="0.25">
      <c r="A7" s="3" t="s">
        <v>54</v>
      </c>
      <c r="B7" s="1"/>
      <c r="C7" s="1"/>
      <c r="D7" s="1"/>
      <c r="E7" s="1"/>
      <c r="F7" s="1"/>
      <c r="G7" s="7"/>
      <c r="H7" s="1"/>
      <c r="I7" s="7"/>
      <c r="K7" s="7"/>
      <c r="M7" s="7"/>
      <c r="O7" s="7"/>
    </row>
    <row r="8" spans="1:21" x14ac:dyDescent="0.25">
      <c r="A8" s="16" t="s">
        <v>55</v>
      </c>
      <c r="B8" s="1"/>
      <c r="C8" s="1"/>
      <c r="D8" s="1"/>
      <c r="E8" s="7">
        <v>216682</v>
      </c>
      <c r="F8" s="1"/>
      <c r="G8" s="7">
        <v>228578</v>
      </c>
      <c r="H8" s="1"/>
      <c r="I8" s="7">
        <v>186286</v>
      </c>
      <c r="K8" s="7"/>
      <c r="M8" s="7"/>
      <c r="O8" s="7"/>
    </row>
    <row r="9" spans="1:21" x14ac:dyDescent="0.25">
      <c r="A9" s="16" t="s">
        <v>56</v>
      </c>
      <c r="B9" s="1"/>
      <c r="C9" s="1"/>
      <c r="D9" s="1"/>
      <c r="E9" s="7">
        <v>0</v>
      </c>
      <c r="F9" s="1"/>
      <c r="G9" s="7">
        <v>0</v>
      </c>
      <c r="H9" s="1"/>
      <c r="I9" s="7">
        <v>64607</v>
      </c>
      <c r="K9" s="7"/>
      <c r="M9" s="7"/>
      <c r="O9" s="7"/>
    </row>
    <row r="10" spans="1:21" x14ac:dyDescent="0.25">
      <c r="A10" s="4"/>
      <c r="B10" s="4"/>
      <c r="C10" s="4"/>
      <c r="D10" s="4"/>
      <c r="E10" s="7"/>
      <c r="F10" s="4"/>
      <c r="G10" s="7"/>
      <c r="H10" s="4"/>
      <c r="I10" s="7"/>
      <c r="K10" s="7"/>
      <c r="M10" s="7"/>
      <c r="O10" s="7"/>
    </row>
    <row r="11" spans="1:21" x14ac:dyDescent="0.25">
      <c r="A11" s="3" t="s">
        <v>4</v>
      </c>
      <c r="B11" s="3"/>
      <c r="C11" s="3"/>
      <c r="D11" s="3"/>
      <c r="E11" s="7"/>
      <c r="F11" s="3"/>
      <c r="G11" s="7"/>
      <c r="H11" s="3"/>
      <c r="I11" s="7"/>
      <c r="K11" s="7"/>
      <c r="M11" s="7"/>
      <c r="O11" s="7"/>
    </row>
    <row r="12" spans="1:21" x14ac:dyDescent="0.25">
      <c r="A12" t="s">
        <v>50</v>
      </c>
      <c r="E12" s="7">
        <v>434</v>
      </c>
      <c r="G12" s="7">
        <v>434</v>
      </c>
      <c r="I12" s="7">
        <v>434</v>
      </c>
      <c r="K12" s="7">
        <v>0</v>
      </c>
      <c r="M12" s="7">
        <v>0</v>
      </c>
      <c r="O12" s="7">
        <v>0</v>
      </c>
      <c r="Q12" s="7">
        <v>105</v>
      </c>
      <c r="R12" s="7"/>
      <c r="S12" s="7">
        <v>218</v>
      </c>
      <c r="T12" s="7"/>
      <c r="U12" s="7">
        <v>0</v>
      </c>
    </row>
    <row r="13" spans="1:21" x14ac:dyDescent="0.25">
      <c r="E13" s="7"/>
      <c r="G13" s="7"/>
      <c r="I13" s="7"/>
      <c r="K13" s="7"/>
      <c r="M13" s="7"/>
      <c r="O13" s="7"/>
      <c r="Q13" s="7"/>
      <c r="R13" s="7"/>
      <c r="S13" s="7"/>
      <c r="T13" s="7"/>
      <c r="U13" s="7"/>
    </row>
    <row r="14" spans="1:21" x14ac:dyDescent="0.25">
      <c r="A14" s="3" t="s">
        <v>5</v>
      </c>
      <c r="B14" s="3"/>
      <c r="C14" s="3"/>
      <c r="D14" s="3"/>
      <c r="E14" s="7"/>
      <c r="F14" s="3"/>
      <c r="G14" s="7"/>
      <c r="H14" s="3"/>
      <c r="I14" s="7"/>
      <c r="K14" s="7"/>
      <c r="M14" s="7"/>
      <c r="O14" s="7"/>
      <c r="Q14" s="7"/>
      <c r="R14" s="7"/>
      <c r="S14" s="7"/>
      <c r="T14" s="7"/>
      <c r="U14" s="7"/>
    </row>
    <row r="15" spans="1:21" x14ac:dyDescent="0.25">
      <c r="A15" t="s">
        <v>52</v>
      </c>
      <c r="B15" s="3"/>
      <c r="C15" s="3"/>
      <c r="D15" s="3"/>
      <c r="E15" s="7">
        <f>Bankrekeningen!G106</f>
        <v>9505</v>
      </c>
      <c r="F15" s="3"/>
      <c r="G15" s="7">
        <v>6022</v>
      </c>
      <c r="H15" s="3"/>
      <c r="I15" s="7">
        <v>1763</v>
      </c>
      <c r="K15" s="7"/>
      <c r="M15" s="7"/>
      <c r="O15" s="7"/>
      <c r="Q15" s="7"/>
      <c r="R15" s="7"/>
      <c r="S15" s="7"/>
      <c r="T15" s="7"/>
      <c r="U15" s="7"/>
    </row>
    <row r="16" spans="1:21" x14ac:dyDescent="0.25">
      <c r="A16" t="s">
        <v>51</v>
      </c>
      <c r="B16" s="3"/>
      <c r="C16" s="3"/>
      <c r="D16" s="3"/>
      <c r="E16" s="7">
        <v>60001</v>
      </c>
      <c r="F16" s="3"/>
      <c r="G16" s="7">
        <v>75000</v>
      </c>
      <c r="H16" s="3"/>
      <c r="I16" s="7">
        <v>33370</v>
      </c>
      <c r="K16" s="7"/>
      <c r="M16" s="7"/>
      <c r="O16" s="7"/>
      <c r="Q16" s="7"/>
      <c r="R16" s="7"/>
      <c r="S16" s="7"/>
      <c r="T16" s="7"/>
      <c r="U16" s="7"/>
    </row>
    <row r="17" spans="1:21" x14ac:dyDescent="0.25">
      <c r="A17" t="s">
        <v>63</v>
      </c>
      <c r="B17" s="3"/>
      <c r="C17" s="3"/>
      <c r="D17" s="3"/>
      <c r="E17" s="7">
        <v>33150</v>
      </c>
      <c r="F17" s="3"/>
      <c r="G17" s="7">
        <v>33028</v>
      </c>
      <c r="H17" s="3"/>
      <c r="I17" s="7"/>
      <c r="K17" s="7"/>
      <c r="M17" s="7"/>
      <c r="O17" s="7"/>
      <c r="Q17" s="7"/>
      <c r="R17" s="7"/>
      <c r="S17" s="7"/>
      <c r="T17" s="7"/>
      <c r="U17" s="7"/>
    </row>
    <row r="18" spans="1:21" x14ac:dyDescent="0.25">
      <c r="A18" t="s">
        <v>53</v>
      </c>
      <c r="B18" s="3"/>
      <c r="C18" s="3"/>
      <c r="D18" s="3"/>
      <c r="E18" s="7">
        <v>0</v>
      </c>
      <c r="F18" s="3"/>
      <c r="G18" s="7">
        <v>0</v>
      </c>
      <c r="H18" s="3"/>
      <c r="I18" s="7">
        <v>9154</v>
      </c>
      <c r="K18" s="7"/>
      <c r="M18" s="7"/>
      <c r="O18" s="7"/>
      <c r="Q18" s="7"/>
      <c r="R18" s="7"/>
      <c r="S18" s="7"/>
      <c r="T18" s="7"/>
      <c r="U18" s="7"/>
    </row>
    <row r="19" spans="1:21" x14ac:dyDescent="0.25">
      <c r="A19" t="s">
        <v>6</v>
      </c>
      <c r="E19" s="7">
        <v>0</v>
      </c>
      <c r="G19" s="7">
        <v>0</v>
      </c>
      <c r="I19" s="7">
        <v>7140</v>
      </c>
      <c r="K19" s="7">
        <v>1604</v>
      </c>
      <c r="M19" s="7">
        <v>961</v>
      </c>
      <c r="O19" s="7">
        <v>3662</v>
      </c>
      <c r="Q19" s="7">
        <v>1353</v>
      </c>
      <c r="R19" s="7"/>
      <c r="S19" s="7">
        <v>4207</v>
      </c>
      <c r="T19" s="7"/>
      <c r="U19" s="7">
        <v>7439</v>
      </c>
    </row>
    <row r="20" spans="1:21" x14ac:dyDescent="0.25">
      <c r="A20" t="s">
        <v>7</v>
      </c>
      <c r="E20" s="7">
        <v>0</v>
      </c>
      <c r="G20" s="7">
        <v>0</v>
      </c>
      <c r="I20" s="7">
        <v>55000</v>
      </c>
      <c r="K20" s="7">
        <v>73295</v>
      </c>
      <c r="M20" s="7">
        <v>80000</v>
      </c>
      <c r="O20" s="7">
        <v>90785</v>
      </c>
      <c r="Q20" s="7">
        <v>92623</v>
      </c>
      <c r="R20" s="7"/>
      <c r="S20" s="7">
        <v>101893</v>
      </c>
      <c r="T20" s="7"/>
      <c r="U20" s="7">
        <v>100758</v>
      </c>
    </row>
    <row r="21" spans="1:21" x14ac:dyDescent="0.25">
      <c r="E21" s="7"/>
      <c r="G21" s="7"/>
      <c r="I21" s="7"/>
      <c r="K21" s="7"/>
      <c r="M21" s="7"/>
      <c r="O21" s="7"/>
      <c r="Q21" s="7"/>
      <c r="R21" s="7"/>
      <c r="S21" s="7"/>
      <c r="T21" s="7"/>
      <c r="U21" s="7"/>
    </row>
    <row r="22" spans="1:21" ht="15.75" thickBot="1" x14ac:dyDescent="0.3">
      <c r="A22" t="s">
        <v>13</v>
      </c>
      <c r="E22" s="8">
        <f>SUM(E8:E21)</f>
        <v>319772</v>
      </c>
      <c r="G22" s="8">
        <f>SUM(G8:G21)</f>
        <v>343062</v>
      </c>
      <c r="I22" s="8">
        <f>SUM(I8:I21)</f>
        <v>357754</v>
      </c>
      <c r="K22" s="8">
        <f>SUM(K12:K21)</f>
        <v>74899</v>
      </c>
      <c r="M22" s="8">
        <f>SUM(M12:M21)</f>
        <v>80961</v>
      </c>
      <c r="O22" s="8">
        <f>SUM(O12:O21)</f>
        <v>94447</v>
      </c>
      <c r="Q22" s="8">
        <f>SUM(Q12:Q21)</f>
        <v>94081</v>
      </c>
      <c r="R22" s="7"/>
      <c r="S22" s="8">
        <f>SUM(S12:S21)</f>
        <v>106318</v>
      </c>
      <c r="T22" s="7"/>
      <c r="U22" s="8">
        <f>SUM(U12:U21)</f>
        <v>108197</v>
      </c>
    </row>
    <row r="23" spans="1:21" ht="15.75" thickTop="1" x14ac:dyDescent="0.25">
      <c r="E23" s="7"/>
      <c r="G23" s="7"/>
      <c r="I23" s="7"/>
      <c r="K23" s="7"/>
      <c r="M23" s="7"/>
      <c r="O23" s="7"/>
      <c r="Q23" s="7"/>
      <c r="R23" s="7"/>
      <c r="S23" s="7"/>
      <c r="T23" s="7"/>
      <c r="U23" s="7"/>
    </row>
    <row r="24" spans="1:21" x14ac:dyDescent="0.25">
      <c r="A24" s="1" t="s">
        <v>8</v>
      </c>
      <c r="B24" s="1"/>
      <c r="C24" s="1"/>
      <c r="D24" s="1"/>
      <c r="E24" s="7"/>
      <c r="F24" s="1"/>
      <c r="G24" s="7"/>
      <c r="H24" s="1"/>
      <c r="I24" s="7"/>
      <c r="K24" s="7"/>
      <c r="M24" s="7"/>
      <c r="O24" s="7"/>
      <c r="Q24" s="7"/>
      <c r="R24" s="7"/>
      <c r="S24" s="7"/>
      <c r="T24" s="7"/>
      <c r="U24" s="7"/>
    </row>
    <row r="25" spans="1:21" x14ac:dyDescent="0.25">
      <c r="A25" t="s">
        <v>9</v>
      </c>
      <c r="E25" s="7">
        <f>G25+E90</f>
        <v>308072.38</v>
      </c>
      <c r="G25" s="7">
        <v>331362</v>
      </c>
      <c r="I25" s="7">
        <v>345554</v>
      </c>
      <c r="K25" s="7">
        <v>69812</v>
      </c>
      <c r="M25" s="7">
        <v>73857</v>
      </c>
      <c r="O25" s="7">
        <v>85036</v>
      </c>
      <c r="Q25" s="7">
        <v>89060</v>
      </c>
      <c r="R25" s="7"/>
      <c r="S25" s="7">
        <v>87506</v>
      </c>
      <c r="T25" s="7"/>
      <c r="U25" s="7">
        <v>82992</v>
      </c>
    </row>
    <row r="26" spans="1:21" x14ac:dyDescent="0.25">
      <c r="A26" t="s">
        <v>57</v>
      </c>
      <c r="E26" s="7">
        <v>6535</v>
      </c>
      <c r="G26" s="7">
        <v>6535</v>
      </c>
      <c r="I26" s="7">
        <v>6535</v>
      </c>
      <c r="K26" s="7"/>
      <c r="M26" s="7"/>
      <c r="O26" s="7"/>
      <c r="Q26" s="7"/>
      <c r="R26" s="7"/>
      <c r="S26" s="7"/>
      <c r="T26" s="7"/>
      <c r="U26" s="7"/>
    </row>
    <row r="27" spans="1:21" x14ac:dyDescent="0.25">
      <c r="A27" t="s">
        <v>58</v>
      </c>
      <c r="E27" s="7">
        <v>661</v>
      </c>
      <c r="G27" s="7">
        <v>661</v>
      </c>
      <c r="I27" s="7">
        <v>661</v>
      </c>
      <c r="K27" s="7"/>
      <c r="M27" s="7"/>
      <c r="O27" s="7"/>
      <c r="Q27" s="7"/>
      <c r="R27" s="7"/>
      <c r="S27" s="7"/>
      <c r="T27" s="7"/>
      <c r="U27" s="7"/>
    </row>
    <row r="28" spans="1:21" x14ac:dyDescent="0.25">
      <c r="A28" t="s">
        <v>43</v>
      </c>
      <c r="E28" s="7">
        <v>1352</v>
      </c>
      <c r="G28" s="7">
        <v>1352</v>
      </c>
      <c r="I28" s="7">
        <v>1352</v>
      </c>
      <c r="K28" s="7">
        <v>1352</v>
      </c>
      <c r="M28" s="7"/>
      <c r="O28" s="7"/>
      <c r="Q28" s="7"/>
      <c r="R28" s="7"/>
      <c r="S28" s="7"/>
      <c r="T28" s="7"/>
      <c r="U28" s="7"/>
    </row>
    <row r="29" spans="1:21" x14ac:dyDescent="0.25">
      <c r="A29" t="s">
        <v>44</v>
      </c>
      <c r="E29" s="7">
        <v>355</v>
      </c>
      <c r="G29" s="7">
        <v>355</v>
      </c>
      <c r="I29" s="7">
        <v>855</v>
      </c>
      <c r="K29" s="7">
        <v>938</v>
      </c>
      <c r="M29" s="7"/>
      <c r="O29" s="7"/>
      <c r="Q29" s="7"/>
      <c r="R29" s="7"/>
      <c r="S29" s="7"/>
      <c r="T29" s="7"/>
      <c r="U29" s="7"/>
    </row>
    <row r="30" spans="1:21" x14ac:dyDescent="0.25">
      <c r="A30" t="s">
        <v>46</v>
      </c>
      <c r="E30" s="9">
        <v>2797</v>
      </c>
      <c r="G30" s="9">
        <v>2797</v>
      </c>
      <c r="I30" s="9">
        <v>2797</v>
      </c>
      <c r="K30" s="9">
        <v>2797</v>
      </c>
      <c r="M30" s="9">
        <v>5334</v>
      </c>
      <c r="O30" s="9">
        <v>5300</v>
      </c>
      <c r="Q30" s="9">
        <v>2747</v>
      </c>
      <c r="R30" s="7"/>
      <c r="S30" s="9">
        <v>1712</v>
      </c>
      <c r="T30" s="7"/>
      <c r="U30" s="9">
        <v>1996</v>
      </c>
    </row>
    <row r="31" spans="1:21" x14ac:dyDescent="0.25">
      <c r="E31" s="7">
        <f>SUM(E25:E30)</f>
        <v>319772.38</v>
      </c>
      <c r="G31" s="7">
        <f>SUM(G25:G30)</f>
        <v>343062</v>
      </c>
      <c r="I31" s="7">
        <f>SUM(I25:I30)</f>
        <v>357754</v>
      </c>
      <c r="K31" s="7">
        <f>SUM(K25:K30)</f>
        <v>74899</v>
      </c>
      <c r="M31" s="7">
        <f>SUM(M25:M30)</f>
        <v>79191</v>
      </c>
      <c r="O31" s="7">
        <f>SUM(O25:O30)</f>
        <v>90336</v>
      </c>
      <c r="Q31" s="7">
        <f>SUM(Q25:Q30)</f>
        <v>91807</v>
      </c>
      <c r="R31" s="7"/>
      <c r="S31" s="7">
        <f>SUM(S25:S30)</f>
        <v>89218</v>
      </c>
      <c r="T31" s="7"/>
      <c r="U31" s="7">
        <f>SUM(U25:U30)</f>
        <v>84988</v>
      </c>
    </row>
    <row r="32" spans="1:21" x14ac:dyDescent="0.25">
      <c r="E32" s="7"/>
      <c r="G32" s="7"/>
      <c r="I32" s="7"/>
      <c r="K32" s="7"/>
      <c r="M32" s="7"/>
      <c r="O32" s="7"/>
      <c r="Q32" s="7"/>
      <c r="R32" s="7"/>
      <c r="S32" s="7"/>
      <c r="T32" s="7"/>
      <c r="U32" s="7"/>
    </row>
    <row r="33" spans="1:21" x14ac:dyDescent="0.25">
      <c r="A33" s="1" t="s">
        <v>10</v>
      </c>
      <c r="B33" s="1"/>
      <c r="C33" s="1"/>
      <c r="D33" s="1"/>
      <c r="E33" s="7"/>
      <c r="F33" s="1"/>
      <c r="G33" s="7"/>
      <c r="H33" s="1"/>
      <c r="I33" s="7"/>
      <c r="K33" s="7"/>
      <c r="M33" s="7"/>
      <c r="O33" s="7"/>
      <c r="Q33" s="7"/>
      <c r="R33" s="7"/>
      <c r="S33" s="7"/>
      <c r="T33" s="7"/>
      <c r="U33" s="7"/>
    </row>
    <row r="34" spans="1:21" x14ac:dyDescent="0.25">
      <c r="E34" s="7"/>
      <c r="G34" s="7"/>
      <c r="I34" s="7"/>
      <c r="K34" s="7"/>
      <c r="M34" s="7"/>
      <c r="O34" s="7"/>
      <c r="Q34" s="7"/>
      <c r="R34" s="7"/>
      <c r="S34" s="7"/>
      <c r="T34" s="7"/>
      <c r="U34" s="7"/>
    </row>
    <row r="35" spans="1:21" x14ac:dyDescent="0.25">
      <c r="A35" t="s">
        <v>11</v>
      </c>
      <c r="E35" s="7">
        <v>0</v>
      </c>
      <c r="G35" s="7">
        <v>0</v>
      </c>
      <c r="I35" s="7">
        <v>0</v>
      </c>
      <c r="K35" s="7">
        <v>0</v>
      </c>
      <c r="M35" s="7">
        <v>1770</v>
      </c>
      <c r="O35" s="7">
        <v>2595</v>
      </c>
      <c r="Q35" s="7">
        <v>1450</v>
      </c>
      <c r="R35" s="7"/>
      <c r="S35" s="7">
        <v>5552</v>
      </c>
      <c r="T35" s="7"/>
      <c r="U35" s="7">
        <v>4922</v>
      </c>
    </row>
    <row r="36" spans="1:21" x14ac:dyDescent="0.25">
      <c r="A36" t="s">
        <v>12</v>
      </c>
      <c r="E36" s="9">
        <v>0</v>
      </c>
      <c r="G36" s="9">
        <v>0</v>
      </c>
      <c r="I36" s="9">
        <v>0</v>
      </c>
      <c r="K36" s="9">
        <v>0</v>
      </c>
      <c r="M36" s="9">
        <v>0</v>
      </c>
      <c r="O36" s="9">
        <v>1516</v>
      </c>
      <c r="Q36" s="9">
        <v>824</v>
      </c>
      <c r="R36" s="7"/>
      <c r="S36" s="9">
        <v>11548</v>
      </c>
      <c r="T36" s="7"/>
      <c r="U36" s="9">
        <v>18287</v>
      </c>
    </row>
    <row r="37" spans="1:21" x14ac:dyDescent="0.25">
      <c r="E37" s="7">
        <f>SUM(E35:E36)</f>
        <v>0</v>
      </c>
      <c r="G37" s="7">
        <f>SUM(G35:G36)</f>
        <v>0</v>
      </c>
      <c r="I37" s="7">
        <f>SUM(I35:I36)</f>
        <v>0</v>
      </c>
      <c r="K37" s="7">
        <f>SUM(K35:K36)</f>
        <v>0</v>
      </c>
      <c r="M37" s="7">
        <f>SUM(M35:M36)</f>
        <v>1770</v>
      </c>
      <c r="O37" s="7">
        <f>SUM(O35:O36)</f>
        <v>4111</v>
      </c>
      <c r="Q37" s="7">
        <f>SUM(Q35:Q36)</f>
        <v>2274</v>
      </c>
      <c r="R37" s="7"/>
      <c r="S37" s="7">
        <f>SUM(S35:S36)</f>
        <v>17100</v>
      </c>
      <c r="T37" s="7"/>
      <c r="U37" s="7">
        <f>SUM(U35:U36)</f>
        <v>23209</v>
      </c>
    </row>
    <row r="38" spans="1:21" x14ac:dyDescent="0.25">
      <c r="E38" s="7"/>
      <c r="G38" s="7"/>
      <c r="I38" s="7"/>
      <c r="K38" s="7"/>
      <c r="M38" s="7"/>
      <c r="O38" s="7"/>
      <c r="Q38" s="7"/>
      <c r="R38" s="7"/>
      <c r="S38" s="7"/>
      <c r="T38" s="7"/>
      <c r="U38" s="7"/>
    </row>
    <row r="39" spans="1:21" ht="15.75" thickBot="1" x14ac:dyDescent="0.3">
      <c r="A39" t="s">
        <v>13</v>
      </c>
      <c r="E39" s="8">
        <f>E31+E37</f>
        <v>319772.38</v>
      </c>
      <c r="G39" s="8">
        <f>G31+G37</f>
        <v>343062</v>
      </c>
      <c r="I39" s="8">
        <f>I31+I37</f>
        <v>357754</v>
      </c>
      <c r="K39" s="8">
        <f>K31+K37</f>
        <v>74899</v>
      </c>
      <c r="M39" s="8">
        <f>M31+M37</f>
        <v>80961</v>
      </c>
      <c r="O39" s="8">
        <f>O31+O37</f>
        <v>94447</v>
      </c>
      <c r="Q39" s="8">
        <f>Q31+Q37</f>
        <v>94081</v>
      </c>
      <c r="R39" s="7"/>
      <c r="S39" s="8">
        <f>S31+S37</f>
        <v>106318</v>
      </c>
      <c r="T39" s="7"/>
      <c r="U39" s="8">
        <f>U31+U37</f>
        <v>108197</v>
      </c>
    </row>
    <row r="40" spans="1:21" ht="15.75" thickTop="1" x14ac:dyDescent="0.25">
      <c r="G40" s="7"/>
      <c r="I40" s="7"/>
      <c r="K40" s="7"/>
      <c r="M40" s="7"/>
      <c r="O40" s="7"/>
    </row>
    <row r="41" spans="1:21" x14ac:dyDescent="0.25">
      <c r="G41" s="7"/>
      <c r="I41" s="7"/>
      <c r="K41" s="7"/>
      <c r="M41" s="7"/>
      <c r="O41" s="7"/>
    </row>
    <row r="42" spans="1:21" ht="15.75" thickBot="1" x14ac:dyDescent="0.3">
      <c r="A42" s="5" t="s">
        <v>14</v>
      </c>
      <c r="B42" s="5"/>
      <c r="C42" s="5"/>
      <c r="D42" s="5"/>
      <c r="E42" s="12">
        <v>2021</v>
      </c>
      <c r="F42" s="5"/>
      <c r="G42" s="12">
        <v>2020</v>
      </c>
      <c r="H42" s="5"/>
      <c r="I42" s="12">
        <v>2019</v>
      </c>
      <c r="K42" s="12">
        <v>2018</v>
      </c>
      <c r="M42" s="12">
        <v>2017</v>
      </c>
      <c r="O42" s="12">
        <v>2016</v>
      </c>
      <c r="Q42" s="6">
        <v>2015</v>
      </c>
      <c r="S42" s="6">
        <v>2014</v>
      </c>
      <c r="U42" s="6">
        <v>2013</v>
      </c>
    </row>
    <row r="43" spans="1:21" x14ac:dyDescent="0.25">
      <c r="A43" s="5"/>
      <c r="B43" s="5"/>
      <c r="C43" s="5"/>
      <c r="D43" s="5"/>
      <c r="E43" s="17"/>
      <c r="F43" s="5"/>
      <c r="G43" s="17"/>
      <c r="H43" s="5"/>
      <c r="I43" s="17"/>
      <c r="K43" s="17"/>
      <c r="M43" s="17"/>
      <c r="O43" s="17"/>
      <c r="Q43" s="18"/>
      <c r="S43" s="18"/>
      <c r="U43" s="18"/>
    </row>
    <row r="44" spans="1:21" x14ac:dyDescent="0.25">
      <c r="A44" s="16" t="s">
        <v>60</v>
      </c>
      <c r="B44" s="5"/>
      <c r="C44" s="5"/>
      <c r="D44" s="5"/>
      <c r="E44" s="19">
        <v>18064</v>
      </c>
      <c r="F44" s="5"/>
      <c r="G44" s="19">
        <v>10434</v>
      </c>
      <c r="H44" s="5"/>
      <c r="I44" s="19">
        <v>29561</v>
      </c>
      <c r="K44" s="17"/>
      <c r="M44" s="17"/>
      <c r="O44" s="17"/>
      <c r="Q44" s="18"/>
      <c r="S44" s="18"/>
      <c r="U44" s="18"/>
    </row>
    <row r="45" spans="1:21" x14ac:dyDescent="0.25">
      <c r="A45" s="16" t="s">
        <v>61</v>
      </c>
      <c r="B45" s="5"/>
      <c r="C45" s="5"/>
      <c r="D45" s="5"/>
      <c r="E45" s="20">
        <v>162</v>
      </c>
      <c r="F45" s="5"/>
      <c r="G45" s="20">
        <v>0</v>
      </c>
      <c r="H45" s="5"/>
      <c r="I45" s="20">
        <v>1272</v>
      </c>
      <c r="K45" s="17"/>
      <c r="M45" s="17"/>
      <c r="O45" s="17"/>
      <c r="Q45" s="18"/>
      <c r="S45" s="18"/>
      <c r="U45" s="18"/>
    </row>
    <row r="46" spans="1:21" x14ac:dyDescent="0.25">
      <c r="A46" s="5"/>
      <c r="B46" s="5"/>
      <c r="C46" s="5"/>
      <c r="D46" s="5"/>
      <c r="E46" s="19">
        <f>SUM(E44:E45)</f>
        <v>18226</v>
      </c>
      <c r="F46" s="5"/>
      <c r="G46" s="19">
        <f>SUM(G44:G45)</f>
        <v>10434</v>
      </c>
      <c r="H46" s="5"/>
      <c r="I46" s="19">
        <f>SUM(I44:I45)</f>
        <v>30833</v>
      </c>
      <c r="K46" s="17"/>
      <c r="M46" s="17"/>
      <c r="O46" s="17"/>
      <c r="Q46" s="18"/>
      <c r="S46" s="18"/>
      <c r="U46" s="18"/>
    </row>
    <row r="47" spans="1:21" x14ac:dyDescent="0.25">
      <c r="A47" s="16" t="s">
        <v>62</v>
      </c>
      <c r="E47" s="9">
        <v>0</v>
      </c>
      <c r="G47" s="9">
        <v>1376</v>
      </c>
      <c r="I47" s="9">
        <v>1276</v>
      </c>
      <c r="K47" s="7"/>
      <c r="M47" s="7"/>
      <c r="O47" s="7"/>
      <c r="Q47" t="s">
        <v>3</v>
      </c>
      <c r="S47" t="s">
        <v>3</v>
      </c>
      <c r="U47" t="s">
        <v>3</v>
      </c>
    </row>
    <row r="48" spans="1:21" x14ac:dyDescent="0.25">
      <c r="E48" s="7">
        <f>E46-E47</f>
        <v>18226</v>
      </c>
      <c r="G48" s="7">
        <f>G46-G47</f>
        <v>9058</v>
      </c>
      <c r="I48" s="7">
        <f>I46-I47</f>
        <v>29557</v>
      </c>
      <c r="K48" s="7"/>
      <c r="M48" s="7"/>
      <c r="O48" s="7"/>
    </row>
    <row r="49" spans="1:21" x14ac:dyDescent="0.25">
      <c r="E49" s="7"/>
      <c r="G49" s="7"/>
      <c r="I49" s="7"/>
      <c r="K49" s="7"/>
      <c r="M49" s="7"/>
      <c r="O49" s="7"/>
    </row>
    <row r="50" spans="1:21" x14ac:dyDescent="0.25">
      <c r="A50" t="s">
        <v>15</v>
      </c>
      <c r="E50" s="7">
        <v>0</v>
      </c>
      <c r="G50" s="7">
        <v>250</v>
      </c>
      <c r="I50" s="7">
        <v>559</v>
      </c>
      <c r="K50" s="7">
        <v>1406</v>
      </c>
      <c r="M50" s="7">
        <v>1680</v>
      </c>
      <c r="O50" s="7">
        <v>1860</v>
      </c>
      <c r="Q50" s="7">
        <v>2340</v>
      </c>
      <c r="R50" s="7"/>
      <c r="S50" s="7">
        <v>3602</v>
      </c>
      <c r="T50" s="7"/>
      <c r="U50" s="7">
        <v>4181</v>
      </c>
    </row>
    <row r="51" spans="1:21" x14ac:dyDescent="0.25">
      <c r="A51" t="s">
        <v>16</v>
      </c>
      <c r="E51" s="9">
        <v>0</v>
      </c>
      <c r="G51" s="9">
        <v>0</v>
      </c>
      <c r="I51" s="9">
        <v>0</v>
      </c>
      <c r="K51" s="9">
        <v>0</v>
      </c>
      <c r="M51" s="9">
        <v>0</v>
      </c>
      <c r="O51" s="9">
        <v>0</v>
      </c>
      <c r="Q51" s="9">
        <v>0</v>
      </c>
      <c r="R51" s="7"/>
      <c r="S51" s="9">
        <v>6166</v>
      </c>
      <c r="T51" s="7"/>
      <c r="U51" s="9">
        <v>0</v>
      </c>
    </row>
    <row r="52" spans="1:21" x14ac:dyDescent="0.25">
      <c r="E52" s="7">
        <f>SUM(E50:E51)</f>
        <v>0</v>
      </c>
      <c r="G52" s="7">
        <f>SUM(G50:G51)</f>
        <v>250</v>
      </c>
      <c r="I52" s="7">
        <f>SUM(I50:I51)</f>
        <v>559</v>
      </c>
      <c r="K52" s="7">
        <f>SUM(K50:K51)</f>
        <v>1406</v>
      </c>
      <c r="M52" s="7">
        <f>SUM(M50:M51)</f>
        <v>1680</v>
      </c>
      <c r="O52" s="7">
        <f>SUM(O50:O51)</f>
        <v>1860</v>
      </c>
      <c r="Q52" s="7">
        <f>SUM(Q50:Q51)</f>
        <v>2340</v>
      </c>
      <c r="R52" s="7"/>
      <c r="S52" s="7">
        <f>SUM(S50:S51)</f>
        <v>9768</v>
      </c>
      <c r="T52" s="7"/>
      <c r="U52" s="7">
        <f>SUM(U50:U51)</f>
        <v>4181</v>
      </c>
    </row>
    <row r="53" spans="1:21" x14ac:dyDescent="0.25">
      <c r="A53" t="s">
        <v>17</v>
      </c>
      <c r="E53" s="7">
        <v>0</v>
      </c>
      <c r="G53" s="7">
        <v>0</v>
      </c>
      <c r="I53" s="7">
        <v>0</v>
      </c>
      <c r="K53" s="7">
        <v>0</v>
      </c>
      <c r="M53" s="7">
        <v>0</v>
      </c>
      <c r="O53" s="7"/>
      <c r="Q53" s="7">
        <v>0</v>
      </c>
      <c r="R53" s="7"/>
      <c r="S53" s="7">
        <v>1712</v>
      </c>
      <c r="T53" s="7"/>
      <c r="U53" s="7">
        <v>0</v>
      </c>
    </row>
    <row r="54" spans="1:21" x14ac:dyDescent="0.25">
      <c r="A54" t="s">
        <v>29</v>
      </c>
      <c r="E54" s="7">
        <v>0</v>
      </c>
      <c r="G54" s="7">
        <v>0</v>
      </c>
      <c r="I54" s="7">
        <v>0</v>
      </c>
      <c r="K54" s="7">
        <v>0</v>
      </c>
      <c r="M54" s="7">
        <v>0</v>
      </c>
      <c r="O54" s="7">
        <v>0</v>
      </c>
      <c r="Q54" s="7">
        <v>0</v>
      </c>
      <c r="R54" s="7"/>
      <c r="S54" s="7">
        <v>3192</v>
      </c>
      <c r="T54" s="7"/>
      <c r="U54" s="7">
        <v>0</v>
      </c>
    </row>
    <row r="55" spans="1:21" x14ac:dyDescent="0.25">
      <c r="A55" t="s">
        <v>30</v>
      </c>
      <c r="E55" s="7">
        <v>0</v>
      </c>
      <c r="G55" s="7">
        <v>0</v>
      </c>
      <c r="I55" s="7">
        <v>0</v>
      </c>
      <c r="K55" s="7">
        <v>0</v>
      </c>
      <c r="M55" s="7">
        <v>0</v>
      </c>
      <c r="O55" s="7">
        <v>0</v>
      </c>
      <c r="Q55" s="7">
        <v>0</v>
      </c>
      <c r="R55" s="7"/>
      <c r="S55" s="7">
        <v>3377</v>
      </c>
      <c r="T55" s="7"/>
      <c r="U55" s="7">
        <v>0</v>
      </c>
    </row>
    <row r="56" spans="1:21" x14ac:dyDescent="0.25">
      <c r="A56" t="s">
        <v>18</v>
      </c>
      <c r="E56" s="9">
        <v>0</v>
      </c>
      <c r="G56" s="9">
        <v>0</v>
      </c>
      <c r="I56" s="9">
        <v>0</v>
      </c>
      <c r="K56" s="9">
        <v>0</v>
      </c>
      <c r="M56" s="9">
        <v>0</v>
      </c>
      <c r="O56" s="9">
        <v>0</v>
      </c>
      <c r="Q56" s="9">
        <v>0</v>
      </c>
      <c r="R56" s="7"/>
      <c r="S56" s="9">
        <v>0</v>
      </c>
      <c r="T56" s="7"/>
      <c r="U56" s="9">
        <v>2462</v>
      </c>
    </row>
    <row r="57" spans="1:21" x14ac:dyDescent="0.25">
      <c r="A57" s="1" t="s">
        <v>19</v>
      </c>
      <c r="B57" s="1"/>
      <c r="C57" s="1"/>
      <c r="D57" s="1"/>
      <c r="E57" s="10">
        <f>E52+E53+E56+E54+E55+E48</f>
        <v>18226</v>
      </c>
      <c r="F57" s="1"/>
      <c r="G57" s="10">
        <f>G52+G53+G56+G54+G55+G48</f>
        <v>9308</v>
      </c>
      <c r="H57" s="1"/>
      <c r="I57" s="10">
        <f>I52+I53+I56+I54+I55+I48</f>
        <v>30116</v>
      </c>
      <c r="K57" s="10">
        <f>K52+K53+K56+K54+K55</f>
        <v>1406</v>
      </c>
      <c r="M57" s="10">
        <f>M52+M53+M56+M54+M55</f>
        <v>1680</v>
      </c>
      <c r="O57" s="10">
        <f>O52+O53+O56+O54+O55</f>
        <v>1860</v>
      </c>
      <c r="Q57" s="10">
        <f>Q52+Q53+Q56+Q54+Q55</f>
        <v>2340</v>
      </c>
      <c r="R57" s="7"/>
      <c r="S57" s="10">
        <f>S52+S53+S56+S54+S55</f>
        <v>18049</v>
      </c>
      <c r="T57" s="7"/>
      <c r="U57" s="10">
        <f>U52+U53+U56</f>
        <v>6643</v>
      </c>
    </row>
    <row r="58" spans="1:21" x14ac:dyDescent="0.25">
      <c r="E58" s="7"/>
      <c r="G58" s="7"/>
      <c r="I58" s="7"/>
      <c r="K58" s="7"/>
      <c r="M58" s="7"/>
      <c r="O58" s="7"/>
      <c r="Q58" s="7"/>
      <c r="R58" s="7"/>
      <c r="S58" s="7"/>
      <c r="T58" s="7"/>
      <c r="U58" s="7"/>
    </row>
    <row r="59" spans="1:21" x14ac:dyDescent="0.25">
      <c r="E59" s="7"/>
      <c r="G59" s="7"/>
      <c r="I59" s="7"/>
      <c r="K59" s="7"/>
      <c r="M59" s="7"/>
      <c r="O59" s="7"/>
      <c r="Q59" s="7"/>
      <c r="R59" s="7"/>
      <c r="S59" s="7"/>
      <c r="T59" s="7"/>
      <c r="U59" s="7"/>
    </row>
    <row r="60" spans="1:21" x14ac:dyDescent="0.25">
      <c r="A60" t="s">
        <v>66</v>
      </c>
      <c r="E60" s="7"/>
      <c r="G60" s="7">
        <v>2132</v>
      </c>
      <c r="I60" s="7">
        <v>3337</v>
      </c>
      <c r="K60" s="7">
        <v>1718</v>
      </c>
      <c r="M60" s="7">
        <v>3127</v>
      </c>
      <c r="O60" s="7">
        <v>1516</v>
      </c>
      <c r="Q60" s="7">
        <v>1468</v>
      </c>
      <c r="R60" s="7"/>
      <c r="S60" s="7">
        <v>1701</v>
      </c>
      <c r="T60" s="7"/>
      <c r="U60" s="7">
        <v>1088</v>
      </c>
    </row>
    <row r="61" spans="1:21" x14ac:dyDescent="0.25">
      <c r="A61" t="s">
        <v>20</v>
      </c>
      <c r="E61" s="7">
        <f>Bankrekeningen!K107</f>
        <v>40647.090000000004</v>
      </c>
      <c r="G61" s="7">
        <v>7520</v>
      </c>
      <c r="I61" s="7">
        <v>5085</v>
      </c>
      <c r="K61" s="7">
        <v>3486</v>
      </c>
      <c r="M61" s="7">
        <v>1739</v>
      </c>
      <c r="O61" s="7">
        <v>518</v>
      </c>
      <c r="Q61" s="7">
        <v>1180</v>
      </c>
      <c r="R61" s="7"/>
      <c r="S61" s="7">
        <v>527</v>
      </c>
      <c r="T61" s="7"/>
      <c r="U61" s="7">
        <v>0</v>
      </c>
    </row>
    <row r="62" spans="1:21" x14ac:dyDescent="0.25">
      <c r="A62" t="s">
        <v>21</v>
      </c>
      <c r="E62" s="7"/>
      <c r="G62" s="7">
        <v>436</v>
      </c>
      <c r="I62" s="7">
        <v>1719</v>
      </c>
      <c r="K62" s="7">
        <v>59</v>
      </c>
      <c r="M62" s="7"/>
      <c r="O62" s="7">
        <v>1587</v>
      </c>
      <c r="Q62" s="7">
        <v>438</v>
      </c>
      <c r="R62" s="7"/>
      <c r="S62" s="7">
        <v>3842</v>
      </c>
      <c r="T62" s="7"/>
      <c r="U62" s="7">
        <v>3781</v>
      </c>
    </row>
    <row r="63" spans="1:21" x14ac:dyDescent="0.25">
      <c r="A63" t="s">
        <v>22</v>
      </c>
      <c r="E63" s="7"/>
      <c r="G63" s="7"/>
      <c r="I63" s="7"/>
      <c r="K63" s="7"/>
      <c r="M63" s="7"/>
      <c r="O63" s="7"/>
      <c r="Q63" s="7">
        <v>0</v>
      </c>
      <c r="R63" s="7"/>
      <c r="S63" s="7">
        <v>862</v>
      </c>
      <c r="T63" s="7"/>
      <c r="U63" s="7">
        <v>2980</v>
      </c>
    </row>
    <row r="64" spans="1:21" x14ac:dyDescent="0.25">
      <c r="A64" t="s">
        <v>17</v>
      </c>
      <c r="E64" s="7"/>
      <c r="G64" s="7"/>
      <c r="I64" s="7"/>
      <c r="K64" s="7"/>
      <c r="M64" s="7"/>
      <c r="O64" s="7"/>
      <c r="Q64" s="7">
        <v>963</v>
      </c>
      <c r="R64" s="7"/>
      <c r="S64" s="7">
        <v>1712</v>
      </c>
      <c r="T64" s="7"/>
      <c r="U64" s="7">
        <v>1249</v>
      </c>
    </row>
    <row r="65" spans="1:21" x14ac:dyDescent="0.25">
      <c r="A65" t="s">
        <v>31</v>
      </c>
      <c r="E65" s="7"/>
      <c r="G65" s="7"/>
      <c r="I65" s="7"/>
      <c r="K65" s="7"/>
      <c r="M65" s="7"/>
      <c r="O65" s="7"/>
      <c r="Q65" s="7">
        <v>2747</v>
      </c>
      <c r="R65" s="7"/>
      <c r="S65" s="7">
        <v>0</v>
      </c>
      <c r="T65" s="7"/>
      <c r="U65" s="7">
        <v>0</v>
      </c>
    </row>
    <row r="66" spans="1:21" x14ac:dyDescent="0.25">
      <c r="A66" t="s">
        <v>32</v>
      </c>
      <c r="E66" s="7"/>
      <c r="G66" s="7"/>
      <c r="I66" s="7"/>
      <c r="K66" s="7"/>
      <c r="M66" s="7"/>
      <c r="O66" s="7">
        <v>967</v>
      </c>
      <c r="Q66" s="7">
        <v>0</v>
      </c>
      <c r="R66" s="7"/>
      <c r="S66" s="7">
        <v>0</v>
      </c>
      <c r="T66" s="7"/>
      <c r="U66" s="7">
        <v>0</v>
      </c>
    </row>
    <row r="67" spans="1:21" x14ac:dyDescent="0.25">
      <c r="A67" t="s">
        <v>33</v>
      </c>
      <c r="E67" s="7"/>
      <c r="G67" s="7"/>
      <c r="I67" s="7">
        <v>0</v>
      </c>
      <c r="K67" s="7">
        <v>0</v>
      </c>
      <c r="M67" s="7">
        <v>429</v>
      </c>
      <c r="O67" s="7">
        <v>1020</v>
      </c>
      <c r="Q67" s="7">
        <v>0</v>
      </c>
      <c r="R67" s="7"/>
      <c r="S67" s="7">
        <v>0</v>
      </c>
      <c r="T67" s="7"/>
      <c r="U67" s="7">
        <v>0</v>
      </c>
    </row>
    <row r="68" spans="1:21" x14ac:dyDescent="0.25">
      <c r="A68" t="s">
        <v>30</v>
      </c>
      <c r="E68" s="7"/>
      <c r="G68" s="7"/>
      <c r="I68" s="7">
        <v>1695</v>
      </c>
      <c r="K68" s="7">
        <v>0</v>
      </c>
      <c r="M68" s="7">
        <v>1000</v>
      </c>
      <c r="O68" s="7"/>
      <c r="Q68" s="7">
        <v>0</v>
      </c>
      <c r="R68" s="7"/>
      <c r="S68" s="7">
        <v>3377</v>
      </c>
      <c r="T68" s="7"/>
      <c r="U68" s="7">
        <v>0</v>
      </c>
    </row>
    <row r="69" spans="1:21" x14ac:dyDescent="0.25">
      <c r="A69" t="s">
        <v>23</v>
      </c>
      <c r="E69" s="7"/>
      <c r="G69" s="7"/>
      <c r="I69" s="7"/>
      <c r="K69" s="7"/>
      <c r="M69" s="7"/>
      <c r="O69" s="7"/>
      <c r="Q69" s="7">
        <v>0</v>
      </c>
      <c r="R69" s="7"/>
      <c r="S69" s="7">
        <v>0</v>
      </c>
      <c r="T69" s="7"/>
      <c r="U69" s="7">
        <v>5911</v>
      </c>
    </row>
    <row r="70" spans="1:21" x14ac:dyDescent="0.25">
      <c r="A70" t="s">
        <v>24</v>
      </c>
      <c r="E70" s="7"/>
      <c r="G70" s="7"/>
      <c r="I70" s="7"/>
      <c r="K70" s="7"/>
      <c r="M70" s="7"/>
      <c r="O70" s="7"/>
      <c r="Q70" s="7">
        <v>0</v>
      </c>
      <c r="R70" s="7"/>
      <c r="S70" s="7">
        <v>0</v>
      </c>
      <c r="T70" s="7"/>
      <c r="U70" s="7">
        <v>1000</v>
      </c>
    </row>
    <row r="71" spans="1:21" x14ac:dyDescent="0.25">
      <c r="A71" t="s">
        <v>18</v>
      </c>
      <c r="E71" s="13"/>
      <c r="G71" s="13"/>
      <c r="I71" s="13"/>
      <c r="K71" s="13"/>
      <c r="M71" s="13"/>
      <c r="O71" s="13"/>
      <c r="Q71" s="13">
        <v>0</v>
      </c>
      <c r="R71" s="7"/>
      <c r="S71" s="13">
        <v>0</v>
      </c>
      <c r="T71" s="7"/>
      <c r="U71" s="13">
        <v>4922</v>
      </c>
    </row>
    <row r="72" spans="1:21" x14ac:dyDescent="0.25">
      <c r="A72" t="s">
        <v>64</v>
      </c>
      <c r="E72" s="13"/>
      <c r="G72" s="13">
        <v>8850</v>
      </c>
      <c r="I72" s="13"/>
      <c r="K72" s="13"/>
      <c r="M72" s="13"/>
      <c r="O72" s="13"/>
      <c r="Q72" s="13"/>
      <c r="R72" s="7"/>
      <c r="S72" s="13"/>
      <c r="T72" s="7"/>
      <c r="U72" s="13"/>
    </row>
    <row r="73" spans="1:21" x14ac:dyDescent="0.25">
      <c r="A73" t="s">
        <v>65</v>
      </c>
      <c r="E73" s="13"/>
      <c r="G73" s="13">
        <v>5207</v>
      </c>
      <c r="I73" s="13"/>
      <c r="K73" s="13"/>
      <c r="M73" s="13"/>
      <c r="O73" s="13"/>
      <c r="Q73" s="13"/>
      <c r="R73" s="7"/>
      <c r="S73" s="13"/>
      <c r="T73" s="7"/>
      <c r="U73" s="13"/>
    </row>
    <row r="74" spans="1:21" x14ac:dyDescent="0.25">
      <c r="A74" t="s">
        <v>49</v>
      </c>
      <c r="E74" s="13"/>
      <c r="G74" s="13">
        <v>-3383</v>
      </c>
      <c r="I74" s="13">
        <v>7126</v>
      </c>
      <c r="K74" s="13"/>
      <c r="M74" s="13"/>
      <c r="O74" s="13"/>
      <c r="Q74" s="13"/>
      <c r="R74" s="7"/>
      <c r="S74" s="13"/>
      <c r="T74" s="7"/>
      <c r="U74" s="13"/>
    </row>
    <row r="75" spans="1:21" x14ac:dyDescent="0.25">
      <c r="A75" t="s">
        <v>35</v>
      </c>
      <c r="E75" s="13">
        <f>Bankrekeningen!M107+Bankrekeningen!O107</f>
        <v>700.89999999999986</v>
      </c>
      <c r="G75" s="13">
        <v>419</v>
      </c>
      <c r="I75" s="13">
        <v>419</v>
      </c>
      <c r="K75" s="13">
        <v>291</v>
      </c>
      <c r="M75" s="13">
        <v>264</v>
      </c>
      <c r="O75" s="13"/>
      <c r="Q75" s="13"/>
      <c r="R75" s="7"/>
      <c r="S75" s="13"/>
      <c r="T75" s="7"/>
      <c r="U75" s="13"/>
    </row>
    <row r="76" spans="1:21" x14ac:dyDescent="0.25">
      <c r="A76" t="s">
        <v>36</v>
      </c>
      <c r="E76" s="13"/>
      <c r="G76" s="13">
        <v>0</v>
      </c>
      <c r="I76" s="13">
        <v>0</v>
      </c>
      <c r="K76" s="13">
        <v>0</v>
      </c>
      <c r="M76" s="13">
        <v>400</v>
      </c>
      <c r="O76" s="13"/>
      <c r="Q76" s="13"/>
      <c r="R76" s="7"/>
      <c r="S76" s="13"/>
      <c r="T76" s="7"/>
      <c r="U76" s="13"/>
    </row>
    <row r="77" spans="1:21" x14ac:dyDescent="0.25">
      <c r="A77" t="s">
        <v>37</v>
      </c>
      <c r="E77" s="13"/>
      <c r="G77" s="13">
        <v>0</v>
      </c>
      <c r="I77" s="13">
        <v>0</v>
      </c>
      <c r="K77" s="13">
        <v>0</v>
      </c>
      <c r="M77" s="13">
        <v>1000</v>
      </c>
      <c r="O77" s="13"/>
      <c r="Q77" s="13"/>
      <c r="R77" s="7"/>
      <c r="S77" s="13"/>
      <c r="T77" s="7"/>
      <c r="U77" s="13"/>
    </row>
    <row r="78" spans="1:21" x14ac:dyDescent="0.25">
      <c r="A78" t="s">
        <v>38</v>
      </c>
      <c r="E78" s="13"/>
      <c r="G78" s="13">
        <v>0</v>
      </c>
      <c r="I78" s="13">
        <v>0</v>
      </c>
      <c r="K78" s="13">
        <v>0</v>
      </c>
      <c r="M78" s="13">
        <v>570</v>
      </c>
      <c r="O78" s="13"/>
      <c r="Q78" s="13"/>
      <c r="R78" s="7"/>
      <c r="S78" s="13"/>
      <c r="T78" s="7"/>
      <c r="U78" s="13"/>
    </row>
    <row r="79" spans="1:21" x14ac:dyDescent="0.25">
      <c r="A79" t="s">
        <v>39</v>
      </c>
      <c r="E79" s="13"/>
      <c r="G79" s="13">
        <v>0</v>
      </c>
      <c r="I79" s="13">
        <v>0</v>
      </c>
      <c r="K79" s="13">
        <v>0</v>
      </c>
      <c r="M79" s="13">
        <v>519</v>
      </c>
      <c r="O79" s="13"/>
      <c r="Q79" s="13"/>
      <c r="R79" s="7"/>
      <c r="S79" s="13"/>
      <c r="T79" s="7"/>
      <c r="U79" s="13"/>
    </row>
    <row r="80" spans="1:21" x14ac:dyDescent="0.25">
      <c r="A80" t="s">
        <v>45</v>
      </c>
      <c r="E80" s="9"/>
      <c r="G80" s="9">
        <v>0</v>
      </c>
      <c r="I80" s="9">
        <v>0</v>
      </c>
      <c r="K80" s="9">
        <v>912</v>
      </c>
      <c r="M80" s="9"/>
      <c r="O80" s="9"/>
      <c r="Q80" s="9"/>
      <c r="R80" s="7"/>
      <c r="S80" s="9"/>
      <c r="T80" s="7"/>
      <c r="U80" s="9"/>
    </row>
    <row r="81" spans="1:21" x14ac:dyDescent="0.25">
      <c r="A81" s="1" t="s">
        <v>25</v>
      </c>
      <c r="B81" s="1"/>
      <c r="C81" s="1"/>
      <c r="D81" s="1"/>
      <c r="E81" s="10">
        <f>SUM(E60:E80)</f>
        <v>41347.990000000005</v>
      </c>
      <c r="F81" s="1"/>
      <c r="G81" s="10">
        <f>SUM(G60:G80)</f>
        <v>21181</v>
      </c>
      <c r="H81" s="1"/>
      <c r="I81" s="10">
        <f>SUM(I60:I80)</f>
        <v>19381</v>
      </c>
      <c r="K81" s="10">
        <f>SUM(K60:K80)</f>
        <v>6466</v>
      </c>
      <c r="M81" s="10">
        <f>SUM(M60:M80)</f>
        <v>9048</v>
      </c>
      <c r="O81" s="10">
        <f>SUM(O60:O71)</f>
        <v>5608</v>
      </c>
      <c r="Q81" s="10">
        <f>SUM(Q60:Q71)</f>
        <v>6796</v>
      </c>
      <c r="R81" s="7"/>
      <c r="S81" s="10">
        <f>SUM(S60:S71)</f>
        <v>12021</v>
      </c>
      <c r="T81" s="7"/>
      <c r="U81" s="10">
        <f>SUM(U60:U71)</f>
        <v>20931</v>
      </c>
    </row>
    <row r="82" spans="1:21" x14ac:dyDescent="0.25">
      <c r="A82" s="1"/>
      <c r="B82" s="1"/>
      <c r="C82" s="1"/>
      <c r="D82" s="1"/>
      <c r="E82" s="10"/>
      <c r="F82" s="1"/>
      <c r="G82" s="10"/>
      <c r="H82" s="1"/>
      <c r="I82" s="10"/>
      <c r="K82" s="10"/>
      <c r="M82" s="10"/>
      <c r="O82" s="10"/>
      <c r="Q82" s="10"/>
      <c r="R82" s="7"/>
      <c r="S82" s="10"/>
      <c r="T82" s="7"/>
      <c r="U82" s="10"/>
    </row>
    <row r="83" spans="1:21" x14ac:dyDescent="0.25">
      <c r="A83" s="1"/>
      <c r="B83" s="1"/>
      <c r="C83" s="1"/>
      <c r="D83" s="1"/>
      <c r="E83" s="10"/>
      <c r="F83" s="1"/>
      <c r="G83" s="10"/>
      <c r="H83" s="1"/>
      <c r="I83" s="10"/>
      <c r="K83" s="10"/>
      <c r="M83" s="10"/>
      <c r="O83" s="10"/>
      <c r="Q83" s="10"/>
      <c r="R83" s="7"/>
      <c r="S83" s="10"/>
      <c r="T83" s="7"/>
      <c r="U83" s="10"/>
    </row>
    <row r="84" spans="1:21" x14ac:dyDescent="0.25">
      <c r="A84" s="16" t="s">
        <v>59</v>
      </c>
      <c r="B84" s="1"/>
      <c r="C84" s="1"/>
      <c r="D84" s="1"/>
      <c r="E84" s="21"/>
      <c r="F84" s="1"/>
      <c r="G84" s="21">
        <v>953</v>
      </c>
      <c r="H84" s="1"/>
      <c r="I84" s="21">
        <v>537</v>
      </c>
      <c r="K84" s="10"/>
      <c r="M84" s="10"/>
      <c r="O84" s="10"/>
      <c r="Q84" s="10"/>
      <c r="R84" s="7"/>
      <c r="S84" s="10"/>
      <c r="T84" s="7"/>
      <c r="U84" s="10"/>
    </row>
    <row r="85" spans="1:21" x14ac:dyDescent="0.25">
      <c r="A85" t="s">
        <v>34</v>
      </c>
      <c r="E85" s="7">
        <v>0</v>
      </c>
      <c r="G85" s="7">
        <v>0</v>
      </c>
      <c r="I85" s="7">
        <v>0</v>
      </c>
      <c r="K85" s="7">
        <v>0</v>
      </c>
      <c r="M85" s="7">
        <v>3079</v>
      </c>
      <c r="O85" s="7"/>
      <c r="Q85" s="7"/>
      <c r="R85" s="7"/>
      <c r="S85" s="7"/>
      <c r="T85" s="7"/>
      <c r="U85" s="7"/>
    </row>
    <row r="86" spans="1:21" x14ac:dyDescent="0.25">
      <c r="A86" t="s">
        <v>26</v>
      </c>
      <c r="E86" s="7">
        <f>Bankrekeningen!S85+Bankrekeningen!S53</f>
        <v>25.009999999999998</v>
      </c>
      <c r="G86" s="7">
        <v>48</v>
      </c>
      <c r="I86" s="7">
        <v>418</v>
      </c>
      <c r="K86" s="7">
        <v>87</v>
      </c>
      <c r="M86" s="7">
        <v>469</v>
      </c>
      <c r="O86" s="7">
        <v>71</v>
      </c>
      <c r="Q86" s="7">
        <v>71</v>
      </c>
      <c r="R86" s="7"/>
      <c r="S86" s="7">
        <v>566</v>
      </c>
      <c r="T86" s="7"/>
      <c r="U86" s="7">
        <v>651</v>
      </c>
    </row>
    <row r="87" spans="1:21" x14ac:dyDescent="0.25">
      <c r="A87" t="s">
        <v>27</v>
      </c>
      <c r="E87" s="9">
        <f>Bankrekeningen!Q107-1.38</f>
        <v>142.62</v>
      </c>
      <c r="G87" s="9">
        <v>1318</v>
      </c>
      <c r="I87" s="9">
        <v>333</v>
      </c>
      <c r="K87" s="9">
        <v>146</v>
      </c>
      <c r="M87" s="9">
        <v>263</v>
      </c>
      <c r="O87" s="9">
        <v>206</v>
      </c>
      <c r="Q87" s="9">
        <f>-310</f>
        <v>-310</v>
      </c>
      <c r="R87" s="7"/>
      <c r="S87" s="9">
        <v>-1116</v>
      </c>
      <c r="T87" s="7"/>
      <c r="U87" s="9">
        <v>-1544</v>
      </c>
    </row>
    <row r="88" spans="1:21" x14ac:dyDescent="0.25">
      <c r="E88" s="7">
        <f>E86+E87+E85+E84</f>
        <v>167.63</v>
      </c>
      <c r="G88" s="7">
        <f>G86+G87+G85+G84</f>
        <v>2319</v>
      </c>
      <c r="I88" s="7">
        <f>I86+I87+I85+I84</f>
        <v>1288</v>
      </c>
      <c r="K88" s="7">
        <f>K86+K87+K85</f>
        <v>233</v>
      </c>
      <c r="M88" s="7">
        <f>M86+M87+M85</f>
        <v>3811</v>
      </c>
      <c r="O88" s="7">
        <f>O86+O87</f>
        <v>277</v>
      </c>
      <c r="Q88" s="7">
        <f>Q86+Q87</f>
        <v>-239</v>
      </c>
      <c r="R88" s="7"/>
      <c r="S88" s="7">
        <f>S86+S87</f>
        <v>-550</v>
      </c>
      <c r="T88" s="7"/>
      <c r="U88" s="7">
        <f>U86+U87</f>
        <v>-893</v>
      </c>
    </row>
    <row r="89" spans="1:21" x14ac:dyDescent="0.25">
      <c r="E89" s="7"/>
      <c r="G89" s="7"/>
      <c r="I89" s="7"/>
      <c r="K89" s="7"/>
      <c r="M89" s="7"/>
      <c r="O89" s="7"/>
      <c r="Q89" s="7"/>
      <c r="R89" s="7"/>
      <c r="S89" s="7"/>
      <c r="T89" s="7"/>
      <c r="U89" s="7"/>
    </row>
    <row r="90" spans="1:21" ht="15.75" thickBot="1" x14ac:dyDescent="0.3">
      <c r="A90" s="1" t="s">
        <v>28</v>
      </c>
      <c r="B90" s="1"/>
      <c r="C90" s="1"/>
      <c r="D90" s="1"/>
      <c r="E90" s="11">
        <f>E57-E81-E88</f>
        <v>-23289.620000000006</v>
      </c>
      <c r="F90" s="1"/>
      <c r="G90" s="11">
        <f>G57-G81-G88</f>
        <v>-14192</v>
      </c>
      <c r="H90" s="1"/>
      <c r="I90" s="11">
        <f>I57-I81-I88</f>
        <v>9447</v>
      </c>
      <c r="K90" s="11">
        <f>K57-K81-K88</f>
        <v>-5293</v>
      </c>
      <c r="M90" s="11">
        <f>M57-M81-M88</f>
        <v>-11179</v>
      </c>
      <c r="O90" s="11">
        <f>O57-O81-O88</f>
        <v>-4025</v>
      </c>
      <c r="Q90" s="11">
        <f>Q57-Q81-Q88</f>
        <v>-4217</v>
      </c>
      <c r="R90" s="7"/>
      <c r="S90" s="11">
        <f>S57-S81-S88</f>
        <v>6578</v>
      </c>
      <c r="T90" s="7"/>
      <c r="U90" s="11">
        <f>U57-U81-U88</f>
        <v>-13395</v>
      </c>
    </row>
    <row r="91" spans="1:21" ht="15.75" thickTop="1" x14ac:dyDescent="0.25"/>
    <row r="93" spans="1:21" x14ac:dyDescent="0.25">
      <c r="A93" s="1" t="s">
        <v>40</v>
      </c>
      <c r="B93" s="1"/>
      <c r="C93" s="1"/>
      <c r="D93" s="1"/>
      <c r="E93" s="1"/>
      <c r="F93" s="1"/>
      <c r="H93" s="1"/>
    </row>
    <row r="95" spans="1:21" x14ac:dyDescent="0.25">
      <c r="A95" t="s">
        <v>31</v>
      </c>
      <c r="G95" s="14">
        <v>0</v>
      </c>
      <c r="I95" s="14">
        <v>0</v>
      </c>
      <c r="K95" s="14">
        <v>0</v>
      </c>
      <c r="M95" s="14">
        <v>2796.7</v>
      </c>
    </row>
    <row r="96" spans="1:21" x14ac:dyDescent="0.25">
      <c r="A96" t="s">
        <v>29</v>
      </c>
      <c r="G96" s="14">
        <v>0</v>
      </c>
      <c r="I96" s="14">
        <v>0</v>
      </c>
      <c r="K96" s="14">
        <v>0</v>
      </c>
      <c r="M96" s="14">
        <v>1586.86</v>
      </c>
    </row>
    <row r="97" spans="1:13" x14ac:dyDescent="0.25">
      <c r="A97" t="s">
        <v>41</v>
      </c>
      <c r="G97" s="14">
        <v>0</v>
      </c>
      <c r="I97" s="14">
        <v>0</v>
      </c>
      <c r="K97" s="14">
        <v>0</v>
      </c>
      <c r="M97" s="14">
        <v>1000</v>
      </c>
    </row>
    <row r="98" spans="1:13" ht="15.75" thickBot="1" x14ac:dyDescent="0.3">
      <c r="A98" t="s">
        <v>13</v>
      </c>
      <c r="G98" s="15">
        <f>SUM(G95:G97)</f>
        <v>0</v>
      </c>
      <c r="I98" s="15">
        <f>SUM(I95:I97)</f>
        <v>0</v>
      </c>
      <c r="K98" s="15">
        <f>SUM(K95:K97)</f>
        <v>0</v>
      </c>
      <c r="M98" s="15">
        <f>SUM(M95:M97)</f>
        <v>5383.5599999999995</v>
      </c>
    </row>
    <row r="99" spans="1:13" ht="15.75" thickTop="1" x14ac:dyDescent="0.25"/>
    <row r="100" spans="1:13" x14ac:dyDescent="0.25">
      <c r="A100" t="s">
        <v>42</v>
      </c>
    </row>
    <row r="102" spans="1:13" x14ac:dyDescent="0.25">
      <c r="A102" t="s">
        <v>47</v>
      </c>
      <c r="G102" s="14"/>
      <c r="I102" s="14"/>
      <c r="K102" s="14"/>
      <c r="M102" s="14">
        <v>750</v>
      </c>
    </row>
    <row r="103" spans="1:13" x14ac:dyDescent="0.25">
      <c r="A103" t="s">
        <v>48</v>
      </c>
      <c r="G103" s="14"/>
      <c r="I103" s="14"/>
      <c r="K103" s="14"/>
      <c r="M103" s="14">
        <v>1020</v>
      </c>
    </row>
    <row r="104" spans="1:13" ht="15.75" thickBot="1" x14ac:dyDescent="0.3">
      <c r="A104" t="s">
        <v>13</v>
      </c>
      <c r="G104" s="15">
        <f>G102+G103</f>
        <v>0</v>
      </c>
      <c r="I104" s="15">
        <f>I102+I103</f>
        <v>0</v>
      </c>
      <c r="K104" s="15">
        <f>K102+K103</f>
        <v>0</v>
      </c>
      <c r="M104" s="15">
        <f>M102+M103</f>
        <v>1770</v>
      </c>
    </row>
    <row r="105" spans="1:13" ht="15.75" thickTop="1" x14ac:dyDescent="0.25"/>
  </sheetData>
  <pageMargins left="0.7" right="0.7" top="0.75" bottom="0.75" header="0.3" footer="0.3"/>
  <pageSetup paperSize="9" scale="57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0BCC61-F875-4963-85DA-E49B8D3EF9BE}">
  <dimension ref="A1:V108"/>
  <sheetViews>
    <sheetView tabSelected="1" workbookViewId="0">
      <selection activeCell="K3" sqref="K3"/>
    </sheetView>
  </sheetViews>
  <sheetFormatPr defaultRowHeight="15" x14ac:dyDescent="0.25"/>
  <cols>
    <col min="1" max="1" width="15.7109375" style="24" customWidth="1"/>
    <col min="2" max="2" width="2.7109375" customWidth="1"/>
    <col min="3" max="3" width="30.7109375" customWidth="1"/>
    <col min="4" max="4" width="2.7109375" customWidth="1"/>
    <col min="5" max="5" width="15.7109375" customWidth="1"/>
    <col min="6" max="6" width="2.7109375" customWidth="1"/>
    <col min="7" max="7" width="15.7109375" customWidth="1"/>
    <col min="8" max="8" width="2.7109375" customWidth="1"/>
    <col min="9" max="9" width="15.7109375" customWidth="1"/>
    <col min="10" max="10" width="2.7109375" customWidth="1"/>
    <col min="11" max="11" width="15.7109375" customWidth="1"/>
    <col min="12" max="12" width="2.7109375" customWidth="1"/>
    <col min="13" max="13" width="15.7109375" customWidth="1"/>
    <col min="14" max="14" width="2.7109375" customWidth="1"/>
    <col min="15" max="15" width="15.7109375" customWidth="1"/>
    <col min="16" max="16" width="2.7109375" customWidth="1"/>
    <col min="17" max="17" width="15.7109375" customWidth="1"/>
    <col min="18" max="18" width="2.7109375" customWidth="1"/>
    <col min="19" max="19" width="15.7109375" customWidth="1"/>
    <col min="20" max="20" width="2.7109375" customWidth="1"/>
    <col min="21" max="21" width="15.7109375" customWidth="1"/>
    <col min="22" max="22" width="2.7109375" customWidth="1"/>
  </cols>
  <sheetData>
    <row r="1" spans="1:22" x14ac:dyDescent="0.25">
      <c r="A1" s="22" t="s">
        <v>52</v>
      </c>
    </row>
    <row r="2" spans="1:22" ht="15.75" thickBot="1" x14ac:dyDescent="0.3"/>
    <row r="3" spans="1:22" ht="15.75" thickBot="1" x14ac:dyDescent="0.3">
      <c r="A3" s="28" t="s">
        <v>67</v>
      </c>
      <c r="C3" s="29" t="s">
        <v>68</v>
      </c>
      <c r="E3" s="30" t="s">
        <v>69</v>
      </c>
      <c r="G3" s="30" t="s">
        <v>70</v>
      </c>
      <c r="I3" s="30" t="s">
        <v>119</v>
      </c>
      <c r="J3" s="25"/>
      <c r="K3" s="30" t="s">
        <v>25</v>
      </c>
      <c r="L3" s="25"/>
      <c r="M3" s="30" t="s">
        <v>121</v>
      </c>
      <c r="N3" s="25"/>
      <c r="O3" s="30" t="s">
        <v>120</v>
      </c>
      <c r="P3" s="25"/>
      <c r="Q3" s="30" t="s">
        <v>122</v>
      </c>
      <c r="R3" s="25"/>
      <c r="S3" s="30" t="s">
        <v>123</v>
      </c>
    </row>
    <row r="5" spans="1:22" x14ac:dyDescent="0.25">
      <c r="A5" s="23">
        <v>44197</v>
      </c>
      <c r="C5" t="s">
        <v>28</v>
      </c>
      <c r="E5" s="26">
        <f>'Balans en Baten &amp; lasten'!G15</f>
        <v>6022</v>
      </c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>
        <v>-6022</v>
      </c>
      <c r="T5" s="26"/>
      <c r="U5" s="26"/>
      <c r="V5" s="26"/>
    </row>
    <row r="6" spans="1:22" x14ac:dyDescent="0.25">
      <c r="A6" s="23">
        <v>44218</v>
      </c>
      <c r="C6" t="s">
        <v>71</v>
      </c>
      <c r="E6" s="26"/>
      <c r="F6" s="26"/>
      <c r="G6" s="26">
        <v>12</v>
      </c>
      <c r="H6" s="26"/>
      <c r="I6" s="26"/>
      <c r="J6" s="26"/>
      <c r="K6" s="26"/>
      <c r="L6" s="26"/>
      <c r="M6" s="26"/>
      <c r="N6" s="26"/>
      <c r="O6" s="26"/>
      <c r="P6" s="26"/>
      <c r="Q6" s="26">
        <v>12</v>
      </c>
      <c r="R6" s="26"/>
      <c r="S6" s="26"/>
      <c r="T6" s="26"/>
      <c r="U6" s="26"/>
      <c r="V6" s="26"/>
    </row>
    <row r="7" spans="1:22" x14ac:dyDescent="0.25">
      <c r="A7" s="23">
        <v>44221</v>
      </c>
      <c r="C7" t="s">
        <v>72</v>
      </c>
      <c r="E7" s="26"/>
      <c r="F7" s="26"/>
      <c r="G7" s="26">
        <v>35.950000000000003</v>
      </c>
      <c r="H7" s="26"/>
      <c r="I7" s="26"/>
      <c r="J7" s="26"/>
      <c r="K7" s="26"/>
      <c r="L7" s="26"/>
      <c r="M7" s="26">
        <v>35.950000000000003</v>
      </c>
      <c r="N7" s="26"/>
      <c r="O7" s="26"/>
      <c r="P7" s="26"/>
      <c r="Q7" s="26"/>
      <c r="R7" s="26"/>
      <c r="S7" s="26"/>
      <c r="T7" s="26"/>
      <c r="U7" s="26"/>
      <c r="V7" s="26"/>
    </row>
    <row r="8" spans="1:22" x14ac:dyDescent="0.25">
      <c r="A8" s="23">
        <v>44223</v>
      </c>
      <c r="C8" t="s">
        <v>73</v>
      </c>
      <c r="E8" s="26"/>
      <c r="F8" s="26"/>
      <c r="G8" s="26">
        <v>307.64999999999998</v>
      </c>
      <c r="H8" s="26"/>
      <c r="I8" s="26"/>
      <c r="J8" s="26"/>
      <c r="K8" s="26">
        <v>307.64999999999998</v>
      </c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</row>
    <row r="9" spans="1:22" x14ac:dyDescent="0.25">
      <c r="A9" s="23">
        <v>44245</v>
      </c>
      <c r="C9" t="s">
        <v>71</v>
      </c>
      <c r="E9" s="26"/>
      <c r="F9" s="26"/>
      <c r="G9" s="26">
        <v>12</v>
      </c>
      <c r="H9" s="26"/>
      <c r="I9" s="26"/>
      <c r="J9" s="26"/>
      <c r="K9" s="26"/>
      <c r="L9" s="26"/>
      <c r="M9" s="26"/>
      <c r="N9" s="26"/>
      <c r="O9" s="26"/>
      <c r="P9" s="26"/>
      <c r="Q9" s="26">
        <v>12</v>
      </c>
      <c r="R9" s="26"/>
      <c r="S9" s="26"/>
      <c r="T9" s="26"/>
      <c r="U9" s="26"/>
      <c r="V9" s="26"/>
    </row>
    <row r="10" spans="1:22" x14ac:dyDescent="0.25">
      <c r="A10" s="23">
        <v>44249</v>
      </c>
      <c r="C10" t="s">
        <v>72</v>
      </c>
      <c r="E10" s="26"/>
      <c r="F10" s="26"/>
      <c r="G10" s="26">
        <v>35.950000000000003</v>
      </c>
      <c r="H10" s="26"/>
      <c r="I10" s="26"/>
      <c r="J10" s="26"/>
      <c r="K10" s="26"/>
      <c r="L10" s="26"/>
      <c r="M10" s="26">
        <v>35.950000000000003</v>
      </c>
      <c r="N10" s="26"/>
      <c r="O10" s="26"/>
      <c r="P10" s="26"/>
      <c r="Q10" s="26"/>
      <c r="R10" s="26"/>
      <c r="S10" s="26"/>
      <c r="T10" s="26"/>
      <c r="U10" s="26"/>
      <c r="V10" s="26"/>
    </row>
    <row r="11" spans="1:22" x14ac:dyDescent="0.25">
      <c r="A11" s="23">
        <v>44249</v>
      </c>
      <c r="C11" t="s">
        <v>74</v>
      </c>
      <c r="E11" s="26"/>
      <c r="F11" s="26"/>
      <c r="G11" s="26">
        <v>979</v>
      </c>
      <c r="H11" s="26"/>
      <c r="I11" s="26"/>
      <c r="J11" s="26"/>
      <c r="K11" s="26">
        <v>979</v>
      </c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</row>
    <row r="12" spans="1:22" x14ac:dyDescent="0.25">
      <c r="A12" s="23">
        <v>44259</v>
      </c>
      <c r="C12" t="s">
        <v>75</v>
      </c>
      <c r="E12" s="26"/>
      <c r="F12" s="26"/>
      <c r="G12" s="26">
        <v>419.64</v>
      </c>
      <c r="H12" s="26"/>
      <c r="I12" s="26"/>
      <c r="J12" s="26"/>
      <c r="K12" s="26">
        <v>419.64</v>
      </c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</row>
    <row r="13" spans="1:22" x14ac:dyDescent="0.25">
      <c r="A13" s="23">
        <v>44270</v>
      </c>
      <c r="C13" t="s">
        <v>76</v>
      </c>
      <c r="E13" s="26"/>
      <c r="F13" s="26"/>
      <c r="G13" s="26">
        <v>1081.2</v>
      </c>
      <c r="H13" s="26"/>
      <c r="I13" s="26"/>
      <c r="J13" s="26"/>
      <c r="K13" s="26">
        <v>1081.2</v>
      </c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</row>
    <row r="14" spans="1:22" x14ac:dyDescent="0.25">
      <c r="A14" s="23">
        <v>44272</v>
      </c>
      <c r="C14" t="s">
        <v>77</v>
      </c>
      <c r="E14" s="26"/>
      <c r="F14" s="26"/>
      <c r="G14" s="26">
        <v>94.81</v>
      </c>
      <c r="H14" s="26"/>
      <c r="I14" s="26"/>
      <c r="J14" s="26"/>
      <c r="K14" s="26">
        <v>94.81</v>
      </c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</row>
    <row r="15" spans="1:22" x14ac:dyDescent="0.25">
      <c r="A15" s="23">
        <v>44273</v>
      </c>
      <c r="C15" t="s">
        <v>71</v>
      </c>
      <c r="E15" s="26"/>
      <c r="F15" s="26"/>
      <c r="G15" s="26">
        <v>12</v>
      </c>
      <c r="H15" s="26"/>
      <c r="I15" s="26"/>
      <c r="J15" s="26"/>
      <c r="K15" s="26"/>
      <c r="L15" s="26"/>
      <c r="M15" s="26"/>
      <c r="N15" s="26"/>
      <c r="O15" s="26"/>
      <c r="P15" s="26"/>
      <c r="Q15" s="26">
        <v>12</v>
      </c>
      <c r="R15" s="26"/>
      <c r="S15" s="26"/>
      <c r="T15" s="26"/>
      <c r="U15" s="26"/>
      <c r="V15" s="26"/>
    </row>
    <row r="16" spans="1:22" x14ac:dyDescent="0.25">
      <c r="A16" s="23">
        <v>44277</v>
      </c>
      <c r="C16" t="s">
        <v>72</v>
      </c>
      <c r="E16" s="26"/>
      <c r="F16" s="26"/>
      <c r="G16" s="26">
        <v>35.950000000000003</v>
      </c>
      <c r="H16" s="26"/>
      <c r="I16" s="26"/>
      <c r="J16" s="26"/>
      <c r="K16" s="26"/>
      <c r="L16" s="26"/>
      <c r="M16" s="26">
        <v>35.950000000000003</v>
      </c>
      <c r="N16" s="26"/>
      <c r="O16" s="26"/>
      <c r="P16" s="26"/>
      <c r="Q16" s="26"/>
      <c r="R16" s="26"/>
      <c r="S16" s="26"/>
      <c r="T16" s="26"/>
      <c r="U16" s="26"/>
      <c r="V16" s="26"/>
    </row>
    <row r="17" spans="1:22" x14ac:dyDescent="0.25">
      <c r="A17" s="23">
        <v>44279</v>
      </c>
      <c r="C17" t="s">
        <v>78</v>
      </c>
      <c r="E17" s="26"/>
      <c r="F17" s="26"/>
      <c r="G17" s="26">
        <v>24.5</v>
      </c>
      <c r="H17" s="26"/>
      <c r="I17" s="26"/>
      <c r="J17" s="26"/>
      <c r="K17" s="26"/>
      <c r="L17" s="26"/>
      <c r="M17" s="26"/>
      <c r="N17" s="26"/>
      <c r="O17" s="26">
        <v>24.5</v>
      </c>
      <c r="P17" s="26"/>
      <c r="Q17" s="26"/>
      <c r="R17" s="26"/>
      <c r="S17" s="26"/>
      <c r="T17" s="26"/>
      <c r="U17" s="26"/>
      <c r="V17" s="26"/>
    </row>
    <row r="18" spans="1:22" x14ac:dyDescent="0.25">
      <c r="A18" s="23">
        <v>44286</v>
      </c>
      <c r="C18" t="s">
        <v>78</v>
      </c>
      <c r="E18" s="26"/>
      <c r="F18" s="26"/>
      <c r="G18" s="26">
        <v>24.5</v>
      </c>
      <c r="H18" s="26"/>
      <c r="I18" s="26"/>
      <c r="J18" s="26"/>
      <c r="K18" s="26"/>
      <c r="L18" s="26"/>
      <c r="M18" s="26"/>
      <c r="N18" s="26"/>
      <c r="O18" s="26">
        <v>24.5</v>
      </c>
      <c r="P18" s="26"/>
      <c r="Q18" s="26"/>
      <c r="R18" s="26"/>
      <c r="S18" s="26"/>
      <c r="T18" s="26"/>
      <c r="U18" s="26"/>
      <c r="V18" s="26"/>
    </row>
    <row r="19" spans="1:22" x14ac:dyDescent="0.25">
      <c r="A19" s="23">
        <v>44294</v>
      </c>
      <c r="C19" t="s">
        <v>79</v>
      </c>
      <c r="E19" s="26"/>
      <c r="F19" s="26"/>
      <c r="G19" s="26">
        <v>251.27</v>
      </c>
      <c r="H19" s="26"/>
      <c r="I19" s="26"/>
      <c r="J19" s="26"/>
      <c r="K19" s="26">
        <v>251.27</v>
      </c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</row>
    <row r="20" spans="1:22" x14ac:dyDescent="0.25">
      <c r="A20" s="23">
        <v>44298</v>
      </c>
      <c r="C20" t="s">
        <v>80</v>
      </c>
      <c r="E20" s="26">
        <v>5000</v>
      </c>
      <c r="F20" s="26"/>
      <c r="G20" s="26"/>
      <c r="H20" s="26"/>
      <c r="I20" s="26">
        <v>5000</v>
      </c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</row>
    <row r="21" spans="1:22" x14ac:dyDescent="0.25">
      <c r="A21" s="23">
        <v>44298</v>
      </c>
      <c r="C21" t="s">
        <v>81</v>
      </c>
      <c r="E21" s="26"/>
      <c r="F21" s="26"/>
      <c r="G21" s="26">
        <v>4025</v>
      </c>
      <c r="H21" s="26"/>
      <c r="I21" s="26"/>
      <c r="J21" s="26"/>
      <c r="K21" s="26">
        <v>4025</v>
      </c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</row>
    <row r="22" spans="1:22" x14ac:dyDescent="0.25">
      <c r="A22" s="23">
        <v>44299</v>
      </c>
      <c r="C22" t="s">
        <v>83</v>
      </c>
      <c r="E22" s="26"/>
      <c r="F22" s="26"/>
      <c r="G22" s="26">
        <v>336</v>
      </c>
      <c r="H22" s="26"/>
      <c r="I22" s="26"/>
      <c r="J22" s="26"/>
      <c r="K22" s="26">
        <v>336</v>
      </c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</row>
    <row r="23" spans="1:22" x14ac:dyDescent="0.25">
      <c r="A23" s="23">
        <v>44299</v>
      </c>
      <c r="C23" t="s">
        <v>82</v>
      </c>
      <c r="E23" s="26"/>
      <c r="F23" s="26"/>
      <c r="G23" s="26">
        <v>2000</v>
      </c>
      <c r="H23" s="26"/>
      <c r="I23" s="26"/>
      <c r="J23" s="26"/>
      <c r="K23" s="26">
        <v>2000</v>
      </c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</row>
    <row r="24" spans="1:22" x14ac:dyDescent="0.25">
      <c r="A24" s="23">
        <v>44308</v>
      </c>
      <c r="C24" t="s">
        <v>72</v>
      </c>
      <c r="E24" s="26"/>
      <c r="F24" s="26"/>
      <c r="G24" s="26">
        <v>35.950000000000003</v>
      </c>
      <c r="H24" s="26"/>
      <c r="I24" s="26"/>
      <c r="J24" s="26"/>
      <c r="K24" s="26"/>
      <c r="L24" s="26"/>
      <c r="M24" s="26">
        <v>35.950000000000003</v>
      </c>
      <c r="N24" s="26"/>
      <c r="O24" s="26"/>
      <c r="P24" s="26"/>
      <c r="Q24" s="26"/>
      <c r="R24" s="26"/>
      <c r="S24" s="26"/>
      <c r="T24" s="26"/>
      <c r="U24" s="26"/>
      <c r="V24" s="26"/>
    </row>
    <row r="25" spans="1:22" x14ac:dyDescent="0.25">
      <c r="A25" s="23">
        <v>44312</v>
      </c>
      <c r="C25" t="s">
        <v>71</v>
      </c>
      <c r="E25" s="26"/>
      <c r="F25" s="26"/>
      <c r="G25" s="26">
        <v>12</v>
      </c>
      <c r="H25" s="26"/>
      <c r="I25" s="26"/>
      <c r="J25" s="26"/>
      <c r="K25" s="26"/>
      <c r="L25" s="26"/>
      <c r="M25" s="26"/>
      <c r="N25" s="26"/>
      <c r="O25" s="26"/>
      <c r="P25" s="26"/>
      <c r="Q25" s="26">
        <v>12</v>
      </c>
      <c r="R25" s="26"/>
      <c r="S25" s="26"/>
      <c r="T25" s="26"/>
      <c r="U25" s="26"/>
      <c r="V25" s="26"/>
    </row>
    <row r="26" spans="1:22" x14ac:dyDescent="0.25">
      <c r="A26" s="23">
        <v>44314</v>
      </c>
      <c r="C26" t="s">
        <v>78</v>
      </c>
      <c r="E26" s="26"/>
      <c r="F26" s="26"/>
      <c r="G26" s="26">
        <v>24.5</v>
      </c>
      <c r="H26" s="26"/>
      <c r="I26" s="26"/>
      <c r="J26" s="26"/>
      <c r="K26" s="26"/>
      <c r="L26" s="26"/>
      <c r="M26" s="26"/>
      <c r="N26" s="26"/>
      <c r="O26" s="26">
        <v>24.5</v>
      </c>
      <c r="P26" s="26"/>
      <c r="Q26" s="26"/>
      <c r="R26" s="26"/>
      <c r="S26" s="26"/>
      <c r="T26" s="26"/>
      <c r="U26" s="26"/>
      <c r="V26" s="26"/>
    </row>
    <row r="27" spans="1:22" x14ac:dyDescent="0.25">
      <c r="A27" s="23">
        <v>44321</v>
      </c>
      <c r="C27" t="s">
        <v>84</v>
      </c>
      <c r="E27" s="26">
        <v>10000</v>
      </c>
      <c r="F27" s="26"/>
      <c r="G27" s="26"/>
      <c r="H27" s="26"/>
      <c r="I27" s="26">
        <v>10000</v>
      </c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</row>
    <row r="28" spans="1:22" x14ac:dyDescent="0.25">
      <c r="A28" s="23">
        <v>44321</v>
      </c>
      <c r="C28" t="s">
        <v>75</v>
      </c>
      <c r="E28" s="26"/>
      <c r="F28" s="26"/>
      <c r="G28" s="26">
        <v>515.98</v>
      </c>
      <c r="H28" s="26"/>
      <c r="I28" s="26"/>
      <c r="J28" s="26"/>
      <c r="K28" s="26">
        <v>515.98</v>
      </c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</row>
    <row r="29" spans="1:22" x14ac:dyDescent="0.25">
      <c r="A29" s="23">
        <v>44322</v>
      </c>
      <c r="C29" t="s">
        <v>85</v>
      </c>
      <c r="E29" s="26"/>
      <c r="F29" s="26"/>
      <c r="G29" s="26">
        <v>120.8</v>
      </c>
      <c r="H29" s="26"/>
      <c r="I29" s="26"/>
      <c r="J29" s="26"/>
      <c r="K29" s="26">
        <v>120.8</v>
      </c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</row>
    <row r="30" spans="1:22" x14ac:dyDescent="0.25">
      <c r="A30" s="23">
        <v>44322</v>
      </c>
      <c r="C30" t="s">
        <v>86</v>
      </c>
      <c r="E30" s="26"/>
      <c r="F30" s="26"/>
      <c r="G30" s="26">
        <v>195.03</v>
      </c>
      <c r="H30" s="26"/>
      <c r="I30" s="26"/>
      <c r="J30" s="26"/>
      <c r="K30" s="26">
        <v>195.03</v>
      </c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</row>
    <row r="31" spans="1:22" x14ac:dyDescent="0.25">
      <c r="A31" s="23">
        <v>44322</v>
      </c>
      <c r="C31" t="s">
        <v>87</v>
      </c>
      <c r="E31" s="26"/>
      <c r="F31" s="26"/>
      <c r="G31" s="26">
        <v>1673</v>
      </c>
      <c r="H31" s="26"/>
      <c r="I31" s="26"/>
      <c r="J31" s="26"/>
      <c r="K31" s="26">
        <v>1673</v>
      </c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</row>
    <row r="32" spans="1:22" x14ac:dyDescent="0.25">
      <c r="A32" s="23">
        <v>44337</v>
      </c>
      <c r="C32" t="s">
        <v>75</v>
      </c>
      <c r="E32" s="26"/>
      <c r="F32" s="26"/>
      <c r="G32" s="26">
        <v>719</v>
      </c>
      <c r="H32" s="26"/>
      <c r="I32" s="26"/>
      <c r="J32" s="26"/>
      <c r="K32" s="26">
        <v>719</v>
      </c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</row>
    <row r="33" spans="1:22" x14ac:dyDescent="0.25">
      <c r="A33" s="23">
        <v>44340</v>
      </c>
      <c r="C33" t="s">
        <v>72</v>
      </c>
      <c r="E33" s="26"/>
      <c r="F33" s="26"/>
      <c r="G33" s="26">
        <v>35.950000000000003</v>
      </c>
      <c r="H33" s="26"/>
      <c r="I33" s="26"/>
      <c r="J33" s="26"/>
      <c r="K33" s="26"/>
      <c r="L33" s="26"/>
      <c r="M33" s="26">
        <v>35.950000000000003</v>
      </c>
      <c r="N33" s="26"/>
      <c r="O33" s="26"/>
      <c r="P33" s="26"/>
      <c r="Q33" s="26"/>
      <c r="R33" s="26"/>
      <c r="S33" s="26"/>
      <c r="T33" s="26"/>
      <c r="U33" s="26"/>
      <c r="V33" s="26"/>
    </row>
    <row r="34" spans="1:22" x14ac:dyDescent="0.25">
      <c r="A34" s="23">
        <v>44341</v>
      </c>
      <c r="C34" t="s">
        <v>71</v>
      </c>
      <c r="E34" s="26"/>
      <c r="F34" s="26"/>
      <c r="G34" s="26">
        <v>12</v>
      </c>
      <c r="H34" s="26"/>
      <c r="I34" s="26"/>
      <c r="J34" s="26"/>
      <c r="K34" s="26"/>
      <c r="L34" s="26"/>
      <c r="M34" s="26"/>
      <c r="N34" s="26"/>
      <c r="O34" s="26"/>
      <c r="P34" s="26"/>
      <c r="Q34" s="26">
        <v>12</v>
      </c>
      <c r="R34" s="26"/>
      <c r="S34" s="26"/>
      <c r="T34" s="26"/>
      <c r="U34" s="26"/>
      <c r="V34" s="26"/>
    </row>
    <row r="35" spans="1:22" x14ac:dyDescent="0.25">
      <c r="A35" s="23">
        <v>44341</v>
      </c>
      <c r="C35" t="s">
        <v>88</v>
      </c>
      <c r="E35" s="26"/>
      <c r="F35" s="26"/>
      <c r="G35" s="26">
        <v>153.91</v>
      </c>
      <c r="H35" s="26"/>
      <c r="I35" s="26"/>
      <c r="J35" s="26"/>
      <c r="K35" s="26">
        <v>153.91</v>
      </c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</row>
    <row r="36" spans="1:22" x14ac:dyDescent="0.25">
      <c r="A36" s="23">
        <v>44347</v>
      </c>
      <c r="C36" t="s">
        <v>78</v>
      </c>
      <c r="E36" s="26"/>
      <c r="F36" s="26"/>
      <c r="G36" s="26">
        <v>24.5</v>
      </c>
      <c r="H36" s="26"/>
      <c r="I36" s="26"/>
      <c r="J36" s="26"/>
      <c r="K36" s="26"/>
      <c r="L36" s="26"/>
      <c r="N36" s="26"/>
      <c r="O36" s="26">
        <v>24.5</v>
      </c>
      <c r="P36" s="26"/>
      <c r="Q36" s="26"/>
      <c r="R36" s="26"/>
      <c r="S36" s="26"/>
      <c r="T36" s="26"/>
      <c r="U36" s="26"/>
      <c r="V36" s="26"/>
    </row>
    <row r="37" spans="1:22" x14ac:dyDescent="0.25">
      <c r="A37" s="23">
        <v>44348</v>
      </c>
      <c r="C37" t="s">
        <v>76</v>
      </c>
      <c r="E37" s="26"/>
      <c r="F37" s="26"/>
      <c r="G37" s="26">
        <v>263.68</v>
      </c>
      <c r="H37" s="26"/>
      <c r="I37" s="26"/>
      <c r="J37" s="26"/>
      <c r="K37" s="26">
        <v>263.68</v>
      </c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</row>
    <row r="38" spans="1:22" x14ac:dyDescent="0.25">
      <c r="A38" s="23">
        <v>44351</v>
      </c>
      <c r="C38" t="s">
        <v>89</v>
      </c>
      <c r="E38" s="26"/>
      <c r="F38" s="26"/>
      <c r="G38" s="26">
        <v>331.56</v>
      </c>
      <c r="H38" s="26"/>
      <c r="I38" s="26"/>
      <c r="J38" s="26"/>
      <c r="K38" s="26">
        <v>331.56</v>
      </c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</row>
    <row r="39" spans="1:22" x14ac:dyDescent="0.25">
      <c r="A39" s="23">
        <v>44365</v>
      </c>
      <c r="C39" t="s">
        <v>71</v>
      </c>
      <c r="E39" s="26"/>
      <c r="F39" s="26"/>
      <c r="G39" s="26">
        <v>12</v>
      </c>
      <c r="H39" s="26"/>
      <c r="I39" s="26"/>
      <c r="J39" s="26"/>
      <c r="K39" s="26"/>
      <c r="L39" s="26"/>
      <c r="M39" s="26"/>
      <c r="N39" s="26"/>
      <c r="O39" s="26"/>
      <c r="P39" s="26"/>
      <c r="Q39" s="26">
        <v>12</v>
      </c>
      <c r="R39" s="26"/>
      <c r="S39" s="26"/>
      <c r="T39" s="26"/>
      <c r="U39" s="26"/>
      <c r="V39" s="26"/>
    </row>
    <row r="40" spans="1:22" x14ac:dyDescent="0.25">
      <c r="A40" s="23">
        <v>44366</v>
      </c>
      <c r="C40" t="s">
        <v>90</v>
      </c>
      <c r="E40" s="26"/>
      <c r="F40" s="26"/>
      <c r="G40" s="26">
        <v>1713.56</v>
      </c>
      <c r="H40" s="26"/>
      <c r="I40" s="26"/>
      <c r="J40" s="26"/>
      <c r="K40" s="26">
        <v>1713.56</v>
      </c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</row>
    <row r="41" spans="1:22" x14ac:dyDescent="0.25">
      <c r="A41" s="23">
        <v>44368</v>
      </c>
      <c r="C41" t="s">
        <v>72</v>
      </c>
      <c r="E41" s="26"/>
      <c r="F41" s="26"/>
      <c r="G41" s="26">
        <v>35.950000000000003</v>
      </c>
      <c r="H41" s="26"/>
      <c r="I41" s="26"/>
      <c r="J41" s="26"/>
      <c r="K41" s="26"/>
      <c r="L41" s="26"/>
      <c r="M41" s="26">
        <v>35.950000000000003</v>
      </c>
      <c r="N41" s="26"/>
      <c r="O41" s="26"/>
      <c r="P41" s="26"/>
      <c r="Q41" s="26"/>
      <c r="R41" s="26"/>
      <c r="S41" s="26"/>
      <c r="T41" s="26"/>
      <c r="U41" s="26"/>
      <c r="V41" s="26"/>
    </row>
    <row r="42" spans="1:22" x14ac:dyDescent="0.25">
      <c r="A42" s="23">
        <v>44375</v>
      </c>
      <c r="C42" t="s">
        <v>91</v>
      </c>
      <c r="E42" s="26"/>
      <c r="F42" s="26"/>
      <c r="G42" s="26">
        <v>40.97</v>
      </c>
      <c r="H42" s="26"/>
      <c r="I42" s="26"/>
      <c r="J42" s="26"/>
      <c r="K42" s="26">
        <v>40.97</v>
      </c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</row>
    <row r="43" spans="1:22" x14ac:dyDescent="0.25">
      <c r="A43" s="23">
        <v>44376</v>
      </c>
      <c r="C43" t="s">
        <v>78</v>
      </c>
      <c r="E43" s="26"/>
      <c r="F43" s="26"/>
      <c r="G43" s="26">
        <v>24.5</v>
      </c>
      <c r="H43" s="26"/>
      <c r="I43" s="26"/>
      <c r="J43" s="26"/>
      <c r="K43" s="26"/>
      <c r="L43" s="26"/>
      <c r="M43" s="26"/>
      <c r="N43" s="26"/>
      <c r="O43" s="26">
        <v>24.5</v>
      </c>
      <c r="P43" s="26"/>
      <c r="Q43" s="26"/>
      <c r="R43" s="26"/>
      <c r="S43" s="26"/>
      <c r="T43" s="26"/>
      <c r="U43" s="26"/>
      <c r="V43" s="26"/>
    </row>
    <row r="44" spans="1:22" x14ac:dyDescent="0.25">
      <c r="A44" s="23">
        <v>44389</v>
      </c>
      <c r="C44" t="s">
        <v>80</v>
      </c>
      <c r="E44" s="26">
        <v>5000</v>
      </c>
      <c r="F44" s="26"/>
      <c r="G44" s="26"/>
      <c r="H44" s="26"/>
      <c r="I44" s="26">
        <v>5000</v>
      </c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</row>
    <row r="45" spans="1:22" x14ac:dyDescent="0.25">
      <c r="A45" s="23">
        <v>44389</v>
      </c>
      <c r="C45" t="s">
        <v>92</v>
      </c>
      <c r="E45" s="26"/>
      <c r="F45" s="26"/>
      <c r="G45" s="26">
        <v>178.99</v>
      </c>
      <c r="H45" s="26"/>
      <c r="I45" s="26"/>
      <c r="J45" s="26"/>
      <c r="K45" s="26">
        <v>178.99</v>
      </c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</row>
    <row r="46" spans="1:22" x14ac:dyDescent="0.25">
      <c r="A46" s="23">
        <v>44389</v>
      </c>
      <c r="C46" t="s">
        <v>93</v>
      </c>
      <c r="E46" s="26"/>
      <c r="F46" s="26"/>
      <c r="G46" s="26">
        <v>600</v>
      </c>
      <c r="H46" s="26"/>
      <c r="I46" s="26"/>
      <c r="J46" s="26"/>
      <c r="K46" s="26">
        <v>600</v>
      </c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</row>
    <row r="47" spans="1:22" x14ac:dyDescent="0.25">
      <c r="A47" s="23">
        <v>44389</v>
      </c>
      <c r="C47" t="s">
        <v>87</v>
      </c>
      <c r="E47" s="26"/>
      <c r="F47" s="26"/>
      <c r="G47" s="26">
        <v>799</v>
      </c>
      <c r="H47" s="26"/>
      <c r="I47" s="26"/>
      <c r="J47" s="26"/>
      <c r="K47" s="26">
        <v>799</v>
      </c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</row>
    <row r="48" spans="1:22" x14ac:dyDescent="0.25">
      <c r="A48" s="23">
        <v>44389</v>
      </c>
      <c r="C48" t="s">
        <v>87</v>
      </c>
      <c r="E48" s="26"/>
      <c r="F48" s="26"/>
      <c r="G48" s="26">
        <v>799</v>
      </c>
      <c r="H48" s="26"/>
      <c r="I48" s="26"/>
      <c r="J48" s="26"/>
      <c r="K48" s="26">
        <v>799</v>
      </c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</row>
    <row r="49" spans="1:22" x14ac:dyDescent="0.25">
      <c r="A49" s="23">
        <v>44389</v>
      </c>
      <c r="C49" t="s">
        <v>87</v>
      </c>
      <c r="E49" s="26"/>
      <c r="F49" s="26"/>
      <c r="G49" s="26">
        <v>1598</v>
      </c>
      <c r="H49" s="26"/>
      <c r="I49" s="26"/>
      <c r="J49" s="26"/>
      <c r="K49" s="26">
        <v>1598</v>
      </c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</row>
    <row r="50" spans="1:22" x14ac:dyDescent="0.25">
      <c r="A50" s="23">
        <v>44391</v>
      </c>
      <c r="C50" t="s">
        <v>75</v>
      </c>
      <c r="E50" s="26"/>
      <c r="F50" s="26"/>
      <c r="G50" s="26">
        <v>1597.66</v>
      </c>
      <c r="H50" s="26"/>
      <c r="I50" s="26"/>
      <c r="J50" s="26"/>
      <c r="K50" s="26">
        <v>1597.66</v>
      </c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</row>
    <row r="51" spans="1:22" x14ac:dyDescent="0.25">
      <c r="A51" s="23">
        <v>44392</v>
      </c>
      <c r="C51" t="s">
        <v>94</v>
      </c>
      <c r="E51" s="26"/>
      <c r="F51" s="26"/>
      <c r="G51" s="26">
        <v>428</v>
      </c>
      <c r="H51" s="26"/>
      <c r="I51" s="26"/>
      <c r="J51" s="26"/>
      <c r="K51" s="26">
        <v>428</v>
      </c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</row>
    <row r="52" spans="1:22" x14ac:dyDescent="0.25">
      <c r="A52" s="23">
        <v>44392</v>
      </c>
      <c r="C52" t="s">
        <v>87</v>
      </c>
      <c r="E52" s="26"/>
      <c r="F52" s="26"/>
      <c r="G52" s="26">
        <v>1698</v>
      </c>
      <c r="H52" s="26"/>
      <c r="I52" s="26"/>
      <c r="J52" s="26"/>
      <c r="K52" s="26">
        <v>1698</v>
      </c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</row>
    <row r="53" spans="1:22" x14ac:dyDescent="0.25">
      <c r="A53" s="23">
        <v>44393</v>
      </c>
      <c r="C53" t="s">
        <v>95</v>
      </c>
      <c r="E53" s="26">
        <v>14.99</v>
      </c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>
        <v>-14.99</v>
      </c>
      <c r="T53" s="26"/>
      <c r="U53" s="26"/>
      <c r="V53" s="26"/>
    </row>
    <row r="54" spans="1:22" x14ac:dyDescent="0.25">
      <c r="A54" s="23">
        <v>44397</v>
      </c>
      <c r="C54" t="s">
        <v>72</v>
      </c>
      <c r="E54" s="26"/>
      <c r="F54" s="26"/>
      <c r="G54" s="26">
        <v>35.950000000000003</v>
      </c>
      <c r="H54" s="26"/>
      <c r="I54" s="26"/>
      <c r="J54" s="26"/>
      <c r="K54" s="26"/>
      <c r="L54" s="26"/>
      <c r="M54" s="26">
        <v>35.950000000000003</v>
      </c>
      <c r="N54" s="26"/>
      <c r="O54" s="26"/>
      <c r="P54" s="26"/>
      <c r="Q54" s="26"/>
      <c r="R54" s="26"/>
      <c r="S54" s="26"/>
      <c r="T54" s="26"/>
      <c r="U54" s="26"/>
      <c r="V54" s="26"/>
    </row>
    <row r="55" spans="1:22" x14ac:dyDescent="0.25">
      <c r="A55" s="23">
        <v>44399</v>
      </c>
      <c r="C55" t="s">
        <v>71</v>
      </c>
      <c r="E55" s="26"/>
      <c r="F55" s="26"/>
      <c r="G55" s="26">
        <v>12</v>
      </c>
      <c r="H55" s="26"/>
      <c r="I55" s="26"/>
      <c r="J55" s="26"/>
      <c r="K55" s="26"/>
      <c r="L55" s="26"/>
      <c r="M55" s="26"/>
      <c r="N55" s="26"/>
      <c r="O55" s="26"/>
      <c r="P55" s="26"/>
      <c r="Q55" s="26">
        <v>12</v>
      </c>
      <c r="R55" s="26"/>
      <c r="S55" s="26"/>
      <c r="T55" s="26"/>
      <c r="U55" s="26"/>
      <c r="V55" s="26"/>
    </row>
    <row r="56" spans="1:22" x14ac:dyDescent="0.25">
      <c r="A56" s="23">
        <v>44406</v>
      </c>
      <c r="C56" t="s">
        <v>78</v>
      </c>
      <c r="E56" s="26"/>
      <c r="F56" s="26"/>
      <c r="G56" s="26">
        <v>24.5</v>
      </c>
      <c r="H56" s="26"/>
      <c r="I56" s="26"/>
      <c r="J56" s="26"/>
      <c r="K56" s="26"/>
      <c r="L56" s="26"/>
      <c r="M56" s="26"/>
      <c r="N56" s="26"/>
      <c r="O56" s="26">
        <v>24.5</v>
      </c>
      <c r="P56" s="26"/>
      <c r="Q56" s="26"/>
      <c r="R56" s="26"/>
      <c r="S56" s="26"/>
      <c r="T56" s="26"/>
      <c r="U56" s="26"/>
      <c r="V56" s="26"/>
    </row>
    <row r="57" spans="1:22" x14ac:dyDescent="0.25">
      <c r="A57" s="23">
        <v>44424</v>
      </c>
      <c r="C57" t="s">
        <v>96</v>
      </c>
      <c r="E57" s="26"/>
      <c r="F57" s="26"/>
      <c r="G57" s="26">
        <v>856.68</v>
      </c>
      <c r="H57" s="26"/>
      <c r="I57" s="26"/>
      <c r="J57" s="26"/>
      <c r="K57" s="26">
        <v>856.68</v>
      </c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</row>
    <row r="58" spans="1:22" x14ac:dyDescent="0.25">
      <c r="A58" s="23">
        <v>44427</v>
      </c>
      <c r="C58" t="s">
        <v>72</v>
      </c>
      <c r="E58" s="26"/>
      <c r="F58" s="26"/>
      <c r="G58" s="26">
        <v>35.950000000000003</v>
      </c>
      <c r="H58" s="26"/>
      <c r="I58" s="26"/>
      <c r="J58" s="26"/>
      <c r="K58" s="26"/>
      <c r="L58" s="26"/>
      <c r="M58" s="26">
        <v>35.950000000000003</v>
      </c>
      <c r="N58" s="26"/>
      <c r="O58" s="26"/>
      <c r="P58" s="26"/>
      <c r="Q58" s="26"/>
      <c r="R58" s="26"/>
      <c r="S58" s="26"/>
      <c r="T58" s="26"/>
      <c r="U58" s="26"/>
      <c r="V58" s="26"/>
    </row>
    <row r="59" spans="1:22" x14ac:dyDescent="0.25">
      <c r="A59" s="23">
        <v>44428</v>
      </c>
      <c r="C59" t="s">
        <v>71</v>
      </c>
      <c r="E59" s="26"/>
      <c r="F59" s="26"/>
      <c r="G59" s="26">
        <v>12</v>
      </c>
      <c r="H59" s="26"/>
      <c r="I59" s="26"/>
      <c r="J59" s="26"/>
      <c r="K59" s="26"/>
      <c r="L59" s="26"/>
      <c r="M59" s="26"/>
      <c r="N59" s="26"/>
      <c r="O59" s="26"/>
      <c r="P59" s="26"/>
      <c r="Q59" s="26">
        <v>12</v>
      </c>
      <c r="R59" s="26"/>
      <c r="S59" s="26"/>
      <c r="T59" s="26"/>
      <c r="U59" s="26"/>
      <c r="V59" s="26"/>
    </row>
    <row r="60" spans="1:22" x14ac:dyDescent="0.25">
      <c r="A60" s="23">
        <v>44438</v>
      </c>
      <c r="C60" t="s">
        <v>78</v>
      </c>
      <c r="E60" s="26"/>
      <c r="F60" s="26"/>
      <c r="G60" s="26">
        <v>24.5</v>
      </c>
      <c r="H60" s="26"/>
      <c r="I60" s="26"/>
      <c r="J60" s="26"/>
      <c r="K60" s="26"/>
      <c r="L60" s="26"/>
      <c r="M60" s="26"/>
      <c r="N60" s="26"/>
      <c r="O60" s="26">
        <v>24.5</v>
      </c>
      <c r="P60" s="26"/>
      <c r="Q60" s="26"/>
      <c r="R60" s="26"/>
      <c r="S60" s="26"/>
      <c r="T60" s="26"/>
      <c r="U60" s="26"/>
      <c r="V60" s="26"/>
    </row>
    <row r="61" spans="1:22" x14ac:dyDescent="0.25">
      <c r="A61" s="23">
        <v>44440</v>
      </c>
      <c r="C61" t="s">
        <v>97</v>
      </c>
      <c r="E61" s="26"/>
      <c r="F61" s="26"/>
      <c r="G61" s="26">
        <v>249.95</v>
      </c>
      <c r="H61" s="26"/>
      <c r="I61" s="26"/>
      <c r="J61" s="26"/>
      <c r="K61" s="26">
        <v>249.95</v>
      </c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</row>
    <row r="62" spans="1:22" x14ac:dyDescent="0.25">
      <c r="A62" s="23">
        <v>44450</v>
      </c>
      <c r="C62" t="s">
        <v>98</v>
      </c>
      <c r="E62" s="26"/>
      <c r="F62" s="26"/>
      <c r="G62" s="26">
        <v>378.4</v>
      </c>
      <c r="H62" s="26"/>
      <c r="I62" s="26"/>
      <c r="J62" s="26"/>
      <c r="K62" s="26">
        <v>378.4</v>
      </c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</row>
    <row r="63" spans="1:22" x14ac:dyDescent="0.25">
      <c r="A63" s="23">
        <v>44450</v>
      </c>
      <c r="C63" t="s">
        <v>99</v>
      </c>
      <c r="E63" s="26"/>
      <c r="F63" s="26"/>
      <c r="G63" s="26">
        <v>1000</v>
      </c>
      <c r="H63" s="26"/>
      <c r="I63" s="26"/>
      <c r="J63" s="26"/>
      <c r="K63" s="26">
        <v>1000</v>
      </c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</row>
    <row r="64" spans="1:22" x14ac:dyDescent="0.25">
      <c r="A64" s="23">
        <v>44456</v>
      </c>
      <c r="C64" t="s">
        <v>71</v>
      </c>
      <c r="E64" s="26"/>
      <c r="F64" s="26"/>
      <c r="G64" s="26">
        <v>12</v>
      </c>
      <c r="H64" s="26"/>
      <c r="I64" s="26"/>
      <c r="J64" s="26"/>
      <c r="K64" s="26"/>
      <c r="L64" s="26"/>
      <c r="M64" s="26"/>
      <c r="N64" s="26"/>
      <c r="O64" s="26"/>
      <c r="P64" s="26"/>
      <c r="Q64" s="26">
        <v>12</v>
      </c>
      <c r="R64" s="26"/>
      <c r="S64" s="26"/>
      <c r="T64" s="26"/>
      <c r="U64" s="26"/>
      <c r="V64" s="26"/>
    </row>
    <row r="65" spans="1:22" x14ac:dyDescent="0.25">
      <c r="A65" s="23">
        <v>44459</v>
      </c>
      <c r="C65" t="s">
        <v>72</v>
      </c>
      <c r="E65" s="26"/>
      <c r="F65" s="26"/>
      <c r="G65" s="26">
        <v>35.950000000000003</v>
      </c>
      <c r="H65" s="26"/>
      <c r="I65" s="26"/>
      <c r="J65" s="26"/>
      <c r="K65" s="26"/>
      <c r="L65" s="26"/>
      <c r="M65" s="26">
        <v>35.950000000000003</v>
      </c>
      <c r="N65" s="26"/>
      <c r="O65" s="26"/>
      <c r="P65" s="26"/>
      <c r="Q65" s="26"/>
      <c r="R65" s="26"/>
      <c r="S65" s="26"/>
      <c r="T65" s="26"/>
      <c r="U65" s="26"/>
      <c r="V65" s="26"/>
    </row>
    <row r="66" spans="1:22" x14ac:dyDescent="0.25">
      <c r="A66" s="23">
        <v>44460</v>
      </c>
      <c r="C66" t="s">
        <v>80</v>
      </c>
      <c r="E66" s="26">
        <v>5000</v>
      </c>
      <c r="F66" s="26"/>
      <c r="G66" s="26"/>
      <c r="H66" s="26"/>
      <c r="I66" s="26">
        <v>5000</v>
      </c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</row>
    <row r="67" spans="1:22" x14ac:dyDescent="0.25">
      <c r="A67" s="23">
        <v>44460</v>
      </c>
      <c r="C67" t="s">
        <v>100</v>
      </c>
      <c r="E67" s="26"/>
      <c r="F67" s="26"/>
      <c r="G67" s="26">
        <v>386.21</v>
      </c>
      <c r="H67" s="26"/>
      <c r="I67" s="26"/>
      <c r="J67" s="26"/>
      <c r="K67" s="26">
        <v>386.21</v>
      </c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</row>
    <row r="68" spans="1:22" x14ac:dyDescent="0.25">
      <c r="A68" s="23">
        <v>44468</v>
      </c>
      <c r="C68" t="s">
        <v>78</v>
      </c>
      <c r="E68" s="26"/>
      <c r="F68" s="26"/>
      <c r="G68" s="26">
        <v>24.5</v>
      </c>
      <c r="H68" s="26"/>
      <c r="I68" s="26"/>
      <c r="J68" s="26"/>
      <c r="K68" s="26"/>
      <c r="L68" s="26"/>
      <c r="M68" s="26"/>
      <c r="N68" s="26"/>
      <c r="O68" s="26">
        <v>24.5</v>
      </c>
      <c r="P68" s="26"/>
      <c r="Q68" s="26"/>
      <c r="R68" s="26"/>
      <c r="S68" s="26"/>
      <c r="T68" s="26"/>
      <c r="U68" s="26"/>
      <c r="V68" s="26"/>
    </row>
    <row r="69" spans="1:22" x14ac:dyDescent="0.25">
      <c r="A69" s="23">
        <v>44474</v>
      </c>
      <c r="C69" t="s">
        <v>84</v>
      </c>
      <c r="E69" s="26">
        <v>20000</v>
      </c>
      <c r="F69" s="26"/>
      <c r="G69" s="26"/>
      <c r="H69" s="26"/>
      <c r="I69" s="26">
        <v>20000</v>
      </c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</row>
    <row r="70" spans="1:22" x14ac:dyDescent="0.25">
      <c r="A70" s="23">
        <v>44483</v>
      </c>
      <c r="C70" t="s">
        <v>75</v>
      </c>
      <c r="E70" s="26"/>
      <c r="F70" s="26"/>
      <c r="G70" s="26">
        <v>27.75</v>
      </c>
      <c r="H70" s="26"/>
      <c r="I70" s="26"/>
      <c r="J70" s="26"/>
      <c r="K70" s="26">
        <v>27.75</v>
      </c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</row>
    <row r="71" spans="1:22" x14ac:dyDescent="0.25">
      <c r="A71" s="23">
        <v>44483</v>
      </c>
      <c r="C71" t="s">
        <v>75</v>
      </c>
      <c r="G71" s="26">
        <v>47.99</v>
      </c>
      <c r="K71" s="26">
        <v>47.99</v>
      </c>
      <c r="L71" s="26"/>
      <c r="M71" s="26"/>
      <c r="N71" s="26"/>
      <c r="O71" s="26"/>
      <c r="P71" s="26"/>
      <c r="Q71" s="26"/>
      <c r="R71" s="26"/>
      <c r="S71" s="26"/>
    </row>
    <row r="72" spans="1:22" x14ac:dyDescent="0.25">
      <c r="A72" s="23">
        <v>44483</v>
      </c>
      <c r="C72" t="s">
        <v>75</v>
      </c>
      <c r="G72" s="26">
        <v>60</v>
      </c>
      <c r="K72" s="26">
        <v>60</v>
      </c>
      <c r="L72" s="26"/>
      <c r="M72" s="26"/>
      <c r="N72" s="26"/>
      <c r="O72" s="26"/>
      <c r="P72" s="26"/>
      <c r="Q72" s="26"/>
      <c r="R72" s="26"/>
      <c r="S72" s="26"/>
    </row>
    <row r="73" spans="1:22" x14ac:dyDescent="0.25">
      <c r="A73" s="23">
        <v>44487</v>
      </c>
      <c r="C73" t="s">
        <v>72</v>
      </c>
      <c r="G73" s="26">
        <v>35.950000000000003</v>
      </c>
      <c r="K73" s="26"/>
      <c r="L73" s="26"/>
      <c r="M73" s="26">
        <v>35.950000000000003</v>
      </c>
      <c r="N73" s="26"/>
      <c r="O73" s="26"/>
      <c r="P73" s="26"/>
      <c r="Q73" s="26"/>
      <c r="R73" s="26"/>
      <c r="S73" s="26"/>
    </row>
    <row r="74" spans="1:22" x14ac:dyDescent="0.25">
      <c r="A74" s="23">
        <v>44494</v>
      </c>
      <c r="C74" t="s">
        <v>71</v>
      </c>
      <c r="G74" s="26">
        <v>12</v>
      </c>
      <c r="K74" s="26"/>
      <c r="L74" s="26"/>
      <c r="M74" s="26"/>
      <c r="N74" s="26"/>
      <c r="O74" s="26"/>
      <c r="P74" s="26"/>
      <c r="Q74" s="26">
        <v>12</v>
      </c>
      <c r="R74" s="26"/>
      <c r="S74" s="26"/>
    </row>
    <row r="75" spans="1:22" x14ac:dyDescent="0.25">
      <c r="A75" s="23">
        <v>44494</v>
      </c>
      <c r="C75" t="s">
        <v>101</v>
      </c>
      <c r="G75" s="26">
        <v>126.18</v>
      </c>
      <c r="K75" s="26">
        <v>126.18</v>
      </c>
      <c r="L75" s="26"/>
      <c r="M75" s="26"/>
      <c r="N75" s="26"/>
      <c r="O75" s="26"/>
      <c r="P75" s="26"/>
      <c r="Q75" s="26"/>
      <c r="R75" s="26"/>
      <c r="S75" s="26"/>
    </row>
    <row r="76" spans="1:22" x14ac:dyDescent="0.25">
      <c r="A76" s="23">
        <v>44497</v>
      </c>
      <c r="C76" t="s">
        <v>78</v>
      </c>
      <c r="G76" s="26">
        <v>24.5</v>
      </c>
      <c r="K76" s="26"/>
      <c r="L76" s="26"/>
      <c r="M76" s="26"/>
      <c r="N76" s="26"/>
      <c r="O76" s="26">
        <v>24.5</v>
      </c>
      <c r="P76" s="26"/>
      <c r="Q76" s="26"/>
      <c r="R76" s="26"/>
      <c r="S76" s="26"/>
    </row>
    <row r="77" spans="1:22" x14ac:dyDescent="0.25">
      <c r="A77" s="23">
        <v>44502</v>
      </c>
      <c r="C77" t="s">
        <v>102</v>
      </c>
      <c r="G77" s="26">
        <v>827.64</v>
      </c>
      <c r="K77" s="26">
        <v>827.64</v>
      </c>
      <c r="L77" s="26"/>
      <c r="M77" s="26"/>
      <c r="N77" s="26"/>
      <c r="O77" s="26"/>
      <c r="P77" s="26"/>
      <c r="Q77" s="26"/>
      <c r="R77" s="26"/>
      <c r="S77" s="26"/>
    </row>
    <row r="78" spans="1:22" x14ac:dyDescent="0.25">
      <c r="A78" s="23">
        <v>44504</v>
      </c>
      <c r="C78" t="s">
        <v>103</v>
      </c>
      <c r="G78" s="26">
        <v>4214.25</v>
      </c>
      <c r="K78" s="26">
        <v>4214.25</v>
      </c>
      <c r="L78" s="26"/>
      <c r="M78" s="26"/>
      <c r="N78" s="26"/>
      <c r="O78" s="26"/>
      <c r="P78" s="26"/>
      <c r="Q78" s="26"/>
      <c r="R78" s="26"/>
      <c r="S78" s="26"/>
    </row>
    <row r="79" spans="1:22" x14ac:dyDescent="0.25">
      <c r="A79" s="23">
        <v>44509</v>
      </c>
      <c r="C79" t="s">
        <v>76</v>
      </c>
      <c r="G79" s="26">
        <v>94.95</v>
      </c>
      <c r="K79" s="26">
        <v>94.95</v>
      </c>
      <c r="L79" s="26"/>
      <c r="M79" s="26"/>
      <c r="N79" s="26"/>
      <c r="O79" s="26"/>
      <c r="P79" s="26"/>
      <c r="Q79" s="26"/>
      <c r="R79" s="26"/>
      <c r="S79" s="26"/>
    </row>
    <row r="80" spans="1:22" x14ac:dyDescent="0.25">
      <c r="A80" s="23">
        <v>44516</v>
      </c>
      <c r="C80" t="s">
        <v>72</v>
      </c>
      <c r="G80" s="26">
        <v>35.950000000000003</v>
      </c>
      <c r="K80" s="26"/>
      <c r="L80" s="26"/>
      <c r="M80" s="26">
        <v>35.950000000000003</v>
      </c>
      <c r="N80" s="26"/>
      <c r="O80" s="26"/>
      <c r="P80" s="26"/>
      <c r="Q80" s="26"/>
      <c r="R80" s="26"/>
      <c r="S80" s="26"/>
    </row>
    <row r="81" spans="1:19" x14ac:dyDescent="0.25">
      <c r="A81" s="23">
        <v>44522</v>
      </c>
      <c r="C81" t="s">
        <v>71</v>
      </c>
      <c r="G81" s="26">
        <v>12</v>
      </c>
      <c r="K81" s="26"/>
      <c r="L81" s="26"/>
      <c r="M81" s="26"/>
      <c r="N81" s="26"/>
      <c r="O81" s="26"/>
      <c r="P81" s="26"/>
      <c r="Q81" s="26">
        <v>12</v>
      </c>
      <c r="R81" s="26"/>
      <c r="S81" s="26"/>
    </row>
    <row r="82" spans="1:19" x14ac:dyDescent="0.25">
      <c r="A82" s="23">
        <v>44522</v>
      </c>
      <c r="C82" t="s">
        <v>104</v>
      </c>
      <c r="G82" s="26">
        <v>544.5</v>
      </c>
      <c r="K82" s="26">
        <v>544.5</v>
      </c>
      <c r="L82" s="26"/>
      <c r="M82" s="26"/>
      <c r="N82" s="26"/>
      <c r="O82" s="26"/>
      <c r="P82" s="26"/>
      <c r="Q82" s="26"/>
      <c r="R82" s="26"/>
      <c r="S82" s="26"/>
    </row>
    <row r="83" spans="1:19" x14ac:dyDescent="0.25">
      <c r="A83" s="23">
        <v>44522</v>
      </c>
      <c r="C83" t="s">
        <v>105</v>
      </c>
      <c r="G83" s="26">
        <v>726.3</v>
      </c>
      <c r="K83" s="26">
        <v>726.3</v>
      </c>
      <c r="L83" s="26"/>
      <c r="M83" s="26"/>
      <c r="N83" s="26"/>
      <c r="O83" s="26"/>
      <c r="P83" s="26"/>
      <c r="Q83" s="26"/>
      <c r="R83" s="26"/>
      <c r="S83" s="26"/>
    </row>
    <row r="84" spans="1:19" x14ac:dyDescent="0.25">
      <c r="A84" s="23">
        <v>44522</v>
      </c>
      <c r="C84" t="s">
        <v>92</v>
      </c>
      <c r="G84" s="26">
        <v>1207.96</v>
      </c>
      <c r="K84" s="26">
        <v>1207.96</v>
      </c>
      <c r="L84" s="26"/>
      <c r="M84" s="26"/>
      <c r="N84" s="26"/>
      <c r="O84" s="26"/>
      <c r="P84" s="26"/>
      <c r="Q84" s="26"/>
      <c r="R84" s="26"/>
      <c r="S84" s="26"/>
    </row>
    <row r="85" spans="1:19" x14ac:dyDescent="0.25">
      <c r="A85" s="23">
        <v>44522</v>
      </c>
      <c r="C85" t="s">
        <v>106</v>
      </c>
      <c r="G85" s="26">
        <v>40</v>
      </c>
      <c r="K85" s="26"/>
      <c r="L85" s="26"/>
      <c r="M85" s="26"/>
      <c r="N85" s="26"/>
      <c r="O85" s="26"/>
      <c r="P85" s="26"/>
      <c r="Q85" s="26"/>
      <c r="R85" s="26"/>
      <c r="S85" s="26">
        <v>40</v>
      </c>
    </row>
    <row r="86" spans="1:19" x14ac:dyDescent="0.25">
      <c r="A86" s="23">
        <v>44525</v>
      </c>
      <c r="C86" t="s">
        <v>107</v>
      </c>
      <c r="G86" s="26">
        <v>76.94</v>
      </c>
      <c r="K86" s="26">
        <v>76.94</v>
      </c>
      <c r="L86" s="26"/>
      <c r="M86" s="26"/>
      <c r="N86" s="26"/>
      <c r="O86" s="26"/>
      <c r="P86" s="26"/>
      <c r="Q86" s="26"/>
      <c r="R86" s="26"/>
      <c r="S86" s="26"/>
    </row>
    <row r="87" spans="1:19" x14ac:dyDescent="0.25">
      <c r="A87" s="23">
        <v>44525</v>
      </c>
      <c r="C87" t="s">
        <v>108</v>
      </c>
      <c r="G87" s="26">
        <v>299</v>
      </c>
      <c r="K87" s="26">
        <v>299</v>
      </c>
      <c r="L87" s="26"/>
      <c r="M87" s="26"/>
      <c r="N87" s="26"/>
      <c r="O87" s="26"/>
      <c r="P87" s="26"/>
      <c r="Q87" s="26"/>
      <c r="R87" s="26"/>
      <c r="S87" s="26"/>
    </row>
    <row r="88" spans="1:19" x14ac:dyDescent="0.25">
      <c r="A88" s="23">
        <v>44525</v>
      </c>
      <c r="C88" t="s">
        <v>75</v>
      </c>
      <c r="G88" s="26">
        <v>730.62</v>
      </c>
      <c r="K88" s="26">
        <v>730.62</v>
      </c>
      <c r="L88" s="26"/>
      <c r="M88" s="26"/>
      <c r="N88" s="26"/>
      <c r="O88" s="26"/>
      <c r="P88" s="26"/>
      <c r="Q88" s="26"/>
      <c r="R88" s="26"/>
      <c r="S88" s="26"/>
    </row>
    <row r="89" spans="1:19" x14ac:dyDescent="0.25">
      <c r="A89" s="23">
        <v>44525</v>
      </c>
      <c r="C89" t="s">
        <v>105</v>
      </c>
      <c r="G89" s="26">
        <v>731.99</v>
      </c>
      <c r="K89" s="26">
        <v>731.99</v>
      </c>
      <c r="L89" s="26"/>
      <c r="M89" s="26"/>
      <c r="N89" s="26"/>
      <c r="O89" s="26"/>
      <c r="P89" s="26"/>
      <c r="Q89" s="26"/>
      <c r="R89" s="26"/>
      <c r="S89" s="26"/>
    </row>
    <row r="90" spans="1:19" x14ac:dyDescent="0.25">
      <c r="A90" s="23">
        <v>44526</v>
      </c>
      <c r="C90" t="s">
        <v>76</v>
      </c>
      <c r="G90" s="26">
        <v>304.19</v>
      </c>
      <c r="K90" s="26">
        <v>304.19</v>
      </c>
      <c r="L90" s="26"/>
      <c r="M90" s="26"/>
      <c r="N90" s="26"/>
      <c r="O90" s="26"/>
      <c r="P90" s="26"/>
      <c r="Q90" s="26"/>
      <c r="R90" s="26"/>
      <c r="S90" s="26"/>
    </row>
    <row r="91" spans="1:19" x14ac:dyDescent="0.25">
      <c r="A91" s="23">
        <v>44530</v>
      </c>
      <c r="C91" t="s">
        <v>78</v>
      </c>
      <c r="G91" s="26">
        <v>24.5</v>
      </c>
      <c r="K91" s="26"/>
      <c r="L91" s="26"/>
      <c r="M91" s="26"/>
      <c r="N91" s="26"/>
      <c r="O91" s="26">
        <v>24.5</v>
      </c>
      <c r="P91" s="26"/>
      <c r="Q91" s="26"/>
      <c r="R91" s="26"/>
      <c r="S91" s="26"/>
    </row>
    <row r="92" spans="1:19" x14ac:dyDescent="0.25">
      <c r="A92" s="23">
        <v>44531</v>
      </c>
      <c r="C92" t="s">
        <v>109</v>
      </c>
      <c r="G92" s="26">
        <v>151.75</v>
      </c>
      <c r="K92" s="26">
        <v>151.75</v>
      </c>
      <c r="L92" s="26"/>
      <c r="M92" s="26"/>
      <c r="N92" s="26"/>
      <c r="O92" s="26"/>
      <c r="P92" s="26"/>
      <c r="Q92" s="26"/>
      <c r="R92" s="26"/>
      <c r="S92" s="26"/>
    </row>
    <row r="93" spans="1:19" x14ac:dyDescent="0.25">
      <c r="A93" s="23">
        <v>44531</v>
      </c>
      <c r="C93" t="s">
        <v>110</v>
      </c>
      <c r="G93" s="26">
        <v>726.3</v>
      </c>
      <c r="K93" s="26">
        <v>726.3</v>
      </c>
      <c r="L93" s="26"/>
      <c r="M93" s="26"/>
      <c r="N93" s="26"/>
      <c r="O93" s="26"/>
      <c r="P93" s="26"/>
      <c r="Q93" s="26"/>
      <c r="R93" s="26"/>
      <c r="S93" s="26"/>
    </row>
    <row r="94" spans="1:19" x14ac:dyDescent="0.25">
      <c r="A94" s="23">
        <v>44544</v>
      </c>
      <c r="C94" t="s">
        <v>72</v>
      </c>
      <c r="G94" s="26">
        <v>35.950000000000003</v>
      </c>
      <c r="K94" s="26"/>
      <c r="L94" s="26"/>
      <c r="M94" s="26">
        <v>35.950000000000003</v>
      </c>
      <c r="N94" s="26"/>
      <c r="O94" s="26"/>
      <c r="P94" s="26"/>
      <c r="Q94" s="26"/>
      <c r="R94" s="26"/>
      <c r="S94" s="26"/>
    </row>
    <row r="95" spans="1:19" x14ac:dyDescent="0.25">
      <c r="A95" s="23">
        <v>44545</v>
      </c>
      <c r="C95" t="s">
        <v>75</v>
      </c>
      <c r="G95" s="26">
        <v>66</v>
      </c>
      <c r="K95" s="26">
        <v>66</v>
      </c>
      <c r="L95" s="26"/>
      <c r="M95" s="26"/>
      <c r="N95" s="26"/>
      <c r="O95" s="26"/>
      <c r="P95" s="26"/>
      <c r="Q95" s="26"/>
      <c r="R95" s="26"/>
      <c r="S95" s="26"/>
    </row>
    <row r="96" spans="1:19" x14ac:dyDescent="0.25">
      <c r="A96" s="23">
        <v>44546</v>
      </c>
      <c r="C96" t="s">
        <v>91</v>
      </c>
      <c r="G96" s="26">
        <v>196.25</v>
      </c>
      <c r="K96" s="26">
        <v>196.25</v>
      </c>
      <c r="L96" s="26"/>
      <c r="M96" s="26"/>
      <c r="N96" s="26"/>
      <c r="O96" s="26"/>
      <c r="P96" s="26"/>
      <c r="Q96" s="26"/>
      <c r="R96" s="26"/>
      <c r="S96" s="26"/>
    </row>
    <row r="97" spans="1:21" x14ac:dyDescent="0.25">
      <c r="A97" s="23">
        <v>44546</v>
      </c>
      <c r="C97" t="s">
        <v>111</v>
      </c>
      <c r="G97" s="26">
        <v>289.60000000000002</v>
      </c>
      <c r="K97" s="26">
        <v>289.60000000000002</v>
      </c>
      <c r="L97" s="26"/>
      <c r="M97" s="26"/>
      <c r="N97" s="26"/>
      <c r="O97" s="26"/>
      <c r="P97" s="26"/>
      <c r="Q97" s="26"/>
      <c r="R97" s="26"/>
      <c r="S97" s="26"/>
    </row>
    <row r="98" spans="1:21" x14ac:dyDescent="0.25">
      <c r="A98" s="23">
        <v>44546</v>
      </c>
      <c r="C98" t="s">
        <v>113</v>
      </c>
      <c r="G98" s="26">
        <v>310.95</v>
      </c>
      <c r="K98" s="26">
        <v>310.95</v>
      </c>
      <c r="L98" s="26"/>
      <c r="M98" s="26"/>
      <c r="N98" s="26"/>
      <c r="O98" s="26"/>
      <c r="P98" s="26"/>
      <c r="Q98" s="26"/>
      <c r="R98" s="26"/>
      <c r="S98" s="26"/>
    </row>
    <row r="99" spans="1:21" x14ac:dyDescent="0.25">
      <c r="A99" s="23">
        <v>44550</v>
      </c>
      <c r="C99" t="s">
        <v>71</v>
      </c>
      <c r="G99" s="26">
        <v>12</v>
      </c>
      <c r="K99" s="26"/>
      <c r="L99" s="26"/>
      <c r="M99" s="26"/>
      <c r="N99" s="26"/>
      <c r="O99" s="26"/>
      <c r="P99" s="26"/>
      <c r="Q99" s="26">
        <v>12</v>
      </c>
      <c r="R99" s="26"/>
      <c r="S99" s="26"/>
    </row>
    <row r="100" spans="1:21" x14ac:dyDescent="0.25">
      <c r="A100" s="23">
        <v>44551</v>
      </c>
      <c r="C100" t="s">
        <v>114</v>
      </c>
      <c r="G100" s="26">
        <v>498.75</v>
      </c>
      <c r="K100" s="26">
        <v>498.75</v>
      </c>
      <c r="L100" s="26"/>
      <c r="M100" s="26"/>
      <c r="N100" s="26"/>
      <c r="O100" s="26"/>
      <c r="P100" s="26"/>
      <c r="Q100" s="26"/>
      <c r="R100" s="26"/>
      <c r="S100" s="26"/>
    </row>
    <row r="101" spans="1:21" x14ac:dyDescent="0.25">
      <c r="A101" s="23">
        <v>44554</v>
      </c>
      <c r="C101" t="s">
        <v>112</v>
      </c>
      <c r="G101" s="26">
        <v>100</v>
      </c>
      <c r="K101" s="26">
        <v>100</v>
      </c>
      <c r="L101" s="26"/>
      <c r="M101" s="26"/>
      <c r="N101" s="26"/>
      <c r="O101" s="26"/>
      <c r="P101" s="26"/>
      <c r="Q101" s="26"/>
      <c r="R101" s="26"/>
      <c r="S101" s="26"/>
    </row>
    <row r="102" spans="1:21" x14ac:dyDescent="0.25">
      <c r="A102" s="23">
        <v>44554</v>
      </c>
      <c r="C102" t="s">
        <v>115</v>
      </c>
      <c r="G102" s="26">
        <v>173.78</v>
      </c>
      <c r="K102" s="26">
        <v>173.78</v>
      </c>
      <c r="L102" s="26"/>
      <c r="M102" s="26"/>
      <c r="N102" s="26"/>
      <c r="O102" s="26"/>
      <c r="P102" s="26"/>
      <c r="Q102" s="26"/>
      <c r="R102" s="26"/>
      <c r="S102" s="26"/>
    </row>
    <row r="103" spans="1:21" x14ac:dyDescent="0.25">
      <c r="A103" s="23">
        <v>44554</v>
      </c>
      <c r="C103" t="s">
        <v>116</v>
      </c>
      <c r="G103" s="26">
        <v>642</v>
      </c>
      <c r="K103" s="26">
        <v>642</v>
      </c>
      <c r="L103" s="26"/>
      <c r="M103" s="26"/>
      <c r="N103" s="26"/>
      <c r="O103" s="26"/>
      <c r="P103" s="26"/>
      <c r="Q103" s="26"/>
      <c r="R103" s="26"/>
      <c r="S103" s="26"/>
    </row>
    <row r="104" spans="1:21" x14ac:dyDescent="0.25">
      <c r="A104" s="23">
        <v>44554</v>
      </c>
      <c r="C104" t="s">
        <v>117</v>
      </c>
      <c r="G104" s="26">
        <v>1679.5</v>
      </c>
      <c r="K104" s="26">
        <v>1679.5</v>
      </c>
      <c r="L104" s="26"/>
      <c r="M104" s="26"/>
      <c r="N104" s="26"/>
      <c r="O104" s="26"/>
      <c r="P104" s="26"/>
      <c r="Q104" s="26"/>
      <c r="R104" s="26"/>
      <c r="S104" s="26"/>
    </row>
    <row r="105" spans="1:21" x14ac:dyDescent="0.25">
      <c r="A105" s="23">
        <v>44558</v>
      </c>
      <c r="C105" t="s">
        <v>78</v>
      </c>
      <c r="G105" s="26">
        <v>24.5</v>
      </c>
      <c r="K105" s="26"/>
      <c r="L105" s="26"/>
      <c r="M105" s="26"/>
      <c r="N105" s="26"/>
      <c r="O105" s="26">
        <v>24.5</v>
      </c>
      <c r="P105" s="26"/>
      <c r="Q105" s="26"/>
      <c r="R105" s="26"/>
      <c r="S105" s="26"/>
    </row>
    <row r="106" spans="1:21" x14ac:dyDescent="0.25">
      <c r="A106" s="23">
        <v>44561</v>
      </c>
      <c r="C106" t="s">
        <v>118</v>
      </c>
      <c r="G106" s="26">
        <v>9505</v>
      </c>
      <c r="K106" s="26"/>
      <c r="L106" s="26"/>
      <c r="M106" s="26"/>
      <c r="N106" s="26"/>
      <c r="O106" s="26"/>
      <c r="P106" s="26"/>
      <c r="Q106" s="26"/>
      <c r="R106" s="26"/>
      <c r="S106" s="26">
        <v>9505</v>
      </c>
    </row>
    <row r="107" spans="1:21" ht="15.75" thickBot="1" x14ac:dyDescent="0.3">
      <c r="E107" s="27">
        <f>SUM(E5:E106)</f>
        <v>51036.990000000005</v>
      </c>
      <c r="G107" s="27">
        <f>SUM(G5:G106)</f>
        <v>51036.990000000005</v>
      </c>
      <c r="I107" s="27">
        <f>SUM(I5:I106)</f>
        <v>45000</v>
      </c>
      <c r="K107" s="27">
        <f>SUM(K5:K106)</f>
        <v>40647.090000000004</v>
      </c>
      <c r="L107" s="26"/>
      <c r="M107" s="27">
        <f>SUM(M5:M106)</f>
        <v>431.39999999999992</v>
      </c>
      <c r="N107" s="26"/>
      <c r="O107" s="27">
        <f>SUM(O5:O106)</f>
        <v>269.5</v>
      </c>
      <c r="P107" s="26"/>
      <c r="Q107" s="27">
        <f>SUM(Q5:Q106)</f>
        <v>144</v>
      </c>
      <c r="R107" s="26"/>
      <c r="S107" s="27">
        <f>SUM(S5:S106)</f>
        <v>3508.01</v>
      </c>
      <c r="U107" s="27">
        <f>K107+M107+O107+Q107+S107-I107</f>
        <v>0</v>
      </c>
    </row>
    <row r="108" spans="1:21" ht="15.75" thickTop="1" x14ac:dyDescent="0.25"/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Balans en Baten &amp; lasten</vt:lpstr>
      <vt:lpstr>Bankrekeningen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 Vial</dc:creator>
  <cp:lastModifiedBy>Ben Vial</cp:lastModifiedBy>
  <cp:lastPrinted>2019-03-03T11:05:57Z</cp:lastPrinted>
  <dcterms:created xsi:type="dcterms:W3CDTF">2015-06-01T16:11:43Z</dcterms:created>
  <dcterms:modified xsi:type="dcterms:W3CDTF">2022-06-27T09:19:19Z</dcterms:modified>
</cp:coreProperties>
</file>